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elf-assessment" sheetId="2" state="visible" r:id="rId2"/>
    <sheet xmlns:r="http://schemas.openxmlformats.org/officeDocument/2006/relationships" name="Summary" sheetId="3" state="visible" r:id="rId3"/>
    <sheet xmlns:r="http://schemas.openxmlformats.org/officeDocument/2006/relationships" name="90-day plan" sheetId="4" state="visible" r:id="rId4"/>
    <sheet xmlns:r="http://schemas.openxmlformats.org/officeDocument/2006/relationships" name="Review log" sheetId="5" state="visible" r:id="rId5"/>
    <sheet xmlns:r="http://schemas.openxmlformats.org/officeDocument/2006/relationships" name="Team Climate Review (L2)" sheetId="6" state="visible" r:id="rId6"/>
    <sheet xmlns:r="http://schemas.openxmlformats.org/officeDocument/2006/relationships" name="Feedback Plan (L2)" sheetId="7" state="visible" r:id="rId7"/>
    <sheet xmlns:r="http://schemas.openxmlformats.org/officeDocument/2006/relationships" name="Improvement Experiment (L2)" sheetId="8" state="visible" r:id="rId8"/>
    <sheet xmlns:r="http://schemas.openxmlformats.org/officeDocument/2006/relationships" name="Readiness and EI Check (L2)" sheetId="9" state="visible" r:id="rId9"/>
    <sheet xmlns:r="http://schemas.openxmlformats.org/officeDocument/2006/relationships" name="90-Day Plan (L2)" sheetId="10" state="visible" r:id="rId10"/>
  </sheets>
  <definedNames>
    <definedName name="PlanStart">Instructions!$C$14</definedName>
    <definedName name="_xlnm.Print_Area" localSheetId="0">'Instructions'!$A$1:$C$41</definedName>
    <definedName name="_xlnm.Print_Titles" localSheetId="1">'Self-assessment'!$1:$1</definedName>
    <definedName name="_xlnm.Print_Area" localSheetId="1">'Self-assessment'!$A$1:$I$31</definedName>
    <definedName name="_xlnm.Print_Area" localSheetId="2">'Summary'!$A$1:$H$36</definedName>
    <definedName name="_xlnm.Print_Titles" localSheetId="3">'90-day plan'!$8:$8</definedName>
    <definedName name="_xlnm.Print_Area" localSheetId="3">'90-day plan'!$A$1:$J$16</definedName>
    <definedName name="_xlnm.Print_Titles" localSheetId="4">'Review log'!$1:$1</definedName>
    <definedName name="_xlnm.Print_Area" localSheetId="4">'Review log'!$A$1:$L$30</definedName>
    <definedName name="_xlnm.Print_Titles" localSheetId="5">'Team Climate Review (L2)'!$7:$7</definedName>
    <definedName name="_xlnm.Print_Area" localSheetId="5">'Team Climate Review (L2)'!$A$1:$AB$35</definedName>
    <definedName name="_xlnm.Print_Titles" localSheetId="6">'Feedback Plan (L2)'!$5:$5</definedName>
    <definedName name="_xlnm.Print_Area" localSheetId="6">'Feedback Plan (L2)'!$A$1:$L$15</definedName>
    <definedName name="_xlnm.Print_Area" localSheetId="7">'Improvement Experiment (L2)'!$A$1:$H$48</definedName>
    <definedName name="_xlnm.Print_Area" localSheetId="8">'Readiness and EI Check (L2)'!$A$1:$R$36</definedName>
    <definedName name="_xlnm.Print_Titles" localSheetId="9">'90-Day Plan (L2)'!$4:$4</definedName>
    <definedName name="_xlnm.Print_Area" localSheetId="9">'90-Day Plan (L2)'!$A$1:$K$16</definedName>
  </definedNames>
  <calcPr calcId="124519" fullCalcOnLoad="1"/>
</workbook>
</file>

<file path=xl/styles.xml><?xml version="1.0" encoding="utf-8"?>
<styleSheet xmlns="http://schemas.openxmlformats.org/spreadsheetml/2006/main">
  <numFmts count="6">
    <numFmt numFmtId="164" formatCode="yyyy-mm-dd"/>
    <numFmt numFmtId="165" formatCode="0.0"/>
    <numFmt numFmtId="166" formatCode="+0.0;-0.0;0.0"/>
    <numFmt numFmtId="167" formatCode="0.0%"/>
    <numFmt numFmtId="168" formatCode="&quot;Birr &quot;#,##0"/>
    <numFmt numFmtId="169" formatCode="0 &quot;person-hours&quot;"/>
  </numFmts>
  <fonts count="10">
    <font>
      <name val="Calibri"/>
      <family val="2"/>
      <color theme="1"/>
      <sz val="11"/>
      <scheme val="minor"/>
    </font>
    <font>
      <name val="Calibri"/>
      <b val="1"/>
      <color rgb="000F4C3A"/>
      <sz val="16"/>
    </font>
    <font>
      <name val="Calibri"/>
      <sz val="11"/>
    </font>
    <font>
      <name val="Calibri"/>
      <b val="1"/>
      <color rgb="000F4C3A"/>
      <sz val="11"/>
    </font>
    <font>
      <name val="Calibri"/>
      <b val="1"/>
      <color rgb="000F4C3A"/>
      <sz val="12"/>
    </font>
    <font>
      <name val="Calibri"/>
      <b val="1"/>
      <sz val="11"/>
    </font>
    <font>
      <name val="Calibri"/>
      <b val="1"/>
      <color rgb="00FFFFFF"/>
      <sz val="11"/>
    </font>
    <font>
      <name val="Calibri"/>
      <i val="1"/>
      <color rgb="000F4C3A"/>
      <sz val="10"/>
    </font>
    <font>
      <name val="Calibri"/>
      <color rgb="001F1F1F"/>
      <sz val="11"/>
    </font>
    <font>
      <name val="Calibri"/>
      <i val="1"/>
      <color rgb="00555555"/>
      <sz val="11"/>
    </font>
  </fonts>
  <fills count="4">
    <fill>
      <patternFill/>
    </fill>
    <fill>
      <patternFill patternType="gray125"/>
    </fill>
    <fill>
      <patternFill patternType="solid">
        <fgColor rgb="00FFF2CC"/>
      </patternFill>
    </fill>
    <fill>
      <patternFill patternType="solid">
        <fgColor rgb="000F4C3A"/>
      </patternFill>
    </fill>
  </fills>
  <borders count="4">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s>
  <cellStyleXfs count="1">
    <xf numFmtId="0" fontId="0" fillId="0" borderId="0"/>
  </cellStyleXfs>
  <cellXfs count="56">
    <xf numFmtId="0" fontId="0" fillId="0" borderId="0" pivotButton="0" quotePrefix="0" xfId="0"/>
    <xf numFmtId="0" fontId="1" fillId="0" borderId="1" applyAlignment="1" pivotButton="0" quotePrefix="0" xfId="0">
      <alignment vertical="center"/>
    </xf>
    <xf numFmtId="0" fontId="0" fillId="0" borderId="1"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2" applyAlignment="1" pivotButton="0" quotePrefix="0" xfId="0">
      <alignment vertical="top" wrapText="1"/>
    </xf>
    <xf numFmtId="0" fontId="2" fillId="2" borderId="2" applyAlignment="1" applyProtection="1" pivotButton="0" quotePrefix="0" xfId="0">
      <alignment horizontal="left" vertical="top" wrapText="1"/>
      <protection locked="0" hidden="0"/>
    </xf>
    <xf numFmtId="164" fontId="2" fillId="2" borderId="2" applyAlignment="1" applyProtection="1" pivotButton="0" quotePrefix="0" xfId="0">
      <alignment horizontal="left" vertical="top" wrapText="1"/>
      <protection locked="0" hidden="0"/>
    </xf>
    <xf numFmtId="0" fontId="0" fillId="0" borderId="0" applyAlignment="1" pivotButton="0" quotePrefix="0" xfId="0">
      <alignment horizontal="center" vertical="top" wrapText="1"/>
    </xf>
    <xf numFmtId="0" fontId="0" fillId="0" borderId="0" applyAlignment="1" pivotButton="0" quotePrefix="0" xfId="0">
      <alignment vertical="top" wrapText="1"/>
    </xf>
    <xf numFmtId="0" fontId="6" fillId="3" borderId="2" applyAlignment="1" pivotButton="0" quotePrefix="0" xfId="0">
      <alignment horizontal="center" vertical="center" wrapText="1"/>
    </xf>
    <xf numFmtId="0" fontId="0" fillId="0" borderId="2" pivotButton="0" quotePrefix="0" xfId="0"/>
    <xf numFmtId="0" fontId="2" fillId="0" borderId="2" applyAlignment="1" pivotButton="0" quotePrefix="0" xfId="0">
      <alignment vertical="top" wrapText="1"/>
    </xf>
    <xf numFmtId="0" fontId="7" fillId="0" borderId="3" applyAlignment="1" pivotButton="0" quotePrefix="0" xfId="0">
      <alignment horizontal="center" vertical="center"/>
    </xf>
    <xf numFmtId="0" fontId="0" fillId="0" borderId="3" pivotButton="0" quotePrefix="0" xfId="0"/>
    <xf numFmtId="0" fontId="2" fillId="0" borderId="2" applyAlignment="1" pivotButton="0" quotePrefix="0" xfId="0">
      <alignment horizontal="center" vertical="top" wrapText="1"/>
    </xf>
    <xf numFmtId="0" fontId="2" fillId="2" borderId="2" applyAlignment="1" applyProtection="1" pivotButton="0" quotePrefix="0" xfId="0">
      <alignment horizontal="center" vertical="top" wrapText="1"/>
      <protection locked="0" hidden="0"/>
    </xf>
    <xf numFmtId="1" fontId="8" fillId="0" borderId="2" applyAlignment="1" pivotButton="0" quotePrefix="0" xfId="0">
      <alignment horizontal="center" vertical="top" wrapText="1"/>
    </xf>
    <xf numFmtId="0" fontId="8" fillId="0" borderId="2" applyAlignment="1" pivotButton="0" quotePrefix="0" xfId="0">
      <alignment horizontal="center" vertical="top" wrapText="1"/>
    </xf>
    <xf numFmtId="0" fontId="2" fillId="2" borderId="2" applyAlignment="1" applyProtection="1" pivotButton="0" quotePrefix="0" xfId="0">
      <alignment vertical="top" wrapText="1"/>
      <protection locked="0" hidden="0"/>
    </xf>
    <xf numFmtId="0" fontId="9" fillId="0" borderId="0" applyAlignment="1" pivotButton="0" quotePrefix="0" xfId="0">
      <alignment vertical="top"/>
    </xf>
    <xf numFmtId="165" fontId="8" fillId="0" borderId="2" applyAlignment="1" pivotButton="0" quotePrefix="0" xfId="0">
      <alignment horizontal="center" vertical="top" wrapText="1"/>
    </xf>
    <xf numFmtId="166" fontId="8" fillId="0" borderId="2" applyAlignment="1" pivotButton="0" quotePrefix="0" xfId="0">
      <alignment horizontal="center" vertical="top" wrapText="1"/>
    </xf>
    <xf numFmtId="2" fontId="5" fillId="0" borderId="2" applyAlignment="1" pivotButton="0" quotePrefix="0" xfId="0">
      <alignment horizontal="center" vertical="top" wrapText="1"/>
    </xf>
    <xf numFmtId="0" fontId="5" fillId="0" borderId="2" applyAlignment="1" pivotButton="0" quotePrefix="0" xfId="0">
      <alignment horizontal="left" vertical="top"/>
    </xf>
    <xf numFmtId="1" fontId="5" fillId="0" borderId="2" applyAlignment="1" pivotButton="0" quotePrefix="0" xfId="0">
      <alignment horizontal="left" vertical="top"/>
    </xf>
    <xf numFmtId="0" fontId="9" fillId="0" borderId="0" pivotButton="0" quotePrefix="0" xfId="0"/>
    <xf numFmtId="0" fontId="1" fillId="0" borderId="1" pivotButton="0" quotePrefix="0" xfId="0"/>
    <xf numFmtId="164" fontId="8" fillId="0" borderId="2" applyAlignment="1" pivotButton="0" quotePrefix="0" xfId="0">
      <alignment horizontal="left" vertical="top"/>
    </xf>
    <xf numFmtId="164" fontId="2" fillId="2" borderId="2" applyAlignment="1" applyProtection="1" pivotButton="0" quotePrefix="0" xfId="0">
      <alignment vertical="top" wrapText="1"/>
      <protection locked="0" hidden="0"/>
    </xf>
    <xf numFmtId="164" fontId="8" fillId="0" borderId="2" applyAlignment="1" pivotButton="0" quotePrefix="0" xfId="0">
      <alignment horizontal="center" vertical="top" wrapText="1"/>
    </xf>
    <xf numFmtId="3" fontId="2" fillId="2" borderId="2" applyAlignment="1" applyProtection="1" pivotButton="0" quotePrefix="0" xfId="0">
      <alignment horizontal="center" vertical="top" wrapText="1"/>
      <protection locked="0" hidden="0"/>
    </xf>
    <xf numFmtId="167" fontId="8" fillId="0" borderId="2" applyAlignment="1" pivotButton="0" quotePrefix="0" xfId="0">
      <alignment horizontal="center" vertical="top" wrapText="1"/>
    </xf>
    <xf numFmtId="9" fontId="2" fillId="2" borderId="2" applyAlignment="1" applyProtection="1" pivotButton="0" quotePrefix="0" xfId="0">
      <alignment horizontal="center" vertical="top" wrapText="1"/>
      <protection locked="0" hidden="0"/>
    </xf>
    <xf numFmtId="0" fontId="0" fillId="2" borderId="0" pivotButton="0" quotePrefix="0" xfId="0"/>
    <xf numFmtId="0" fontId="2" fillId="2" borderId="2" applyAlignment="1" applyProtection="1" pivotButton="0" quotePrefix="0" xfId="0">
      <alignment horizontal="left" vertical="top"/>
      <protection locked="0" hidden="0"/>
    </xf>
    <xf numFmtId="1" fontId="2" fillId="2" borderId="2" applyAlignment="1" applyProtection="1" pivotButton="0" quotePrefix="0" xfId="0">
      <alignment horizontal="left" vertical="top"/>
      <protection locked="0" hidden="0"/>
    </xf>
    <xf numFmtId="164" fontId="2" fillId="2" borderId="2" applyAlignment="1" applyProtection="1" pivotButton="0" quotePrefix="0" xfId="0">
      <alignment horizontal="left" vertical="top"/>
      <protection locked="0" hidden="0"/>
    </xf>
    <xf numFmtId="9" fontId="8" fillId="0" borderId="2" applyAlignment="1" pivotButton="0" quotePrefix="0" xfId="0">
      <alignment horizontal="center" vertical="top" wrapText="1"/>
    </xf>
    <xf numFmtId="1" fontId="5" fillId="0" borderId="2" applyAlignment="1" pivotButton="0" quotePrefix="0" xfId="0">
      <alignment horizontal="center" vertical="top" wrapText="1"/>
    </xf>
    <xf numFmtId="9" fontId="5" fillId="0" borderId="2" applyAlignment="1" pivotButton="0" quotePrefix="0" xfId="0">
      <alignment horizontal="center" vertical="top" wrapText="1"/>
    </xf>
    <xf numFmtId="9" fontId="8" fillId="0" borderId="2" applyAlignment="1" pivotButton="0" quotePrefix="0" xfId="0">
      <alignment horizontal="left" vertical="top"/>
    </xf>
    <xf numFmtId="164" fontId="8" fillId="0" borderId="2" applyAlignment="1" pivotButton="0" quotePrefix="0" xfId="0">
      <alignment vertical="top" wrapText="1"/>
    </xf>
    <xf numFmtId="0" fontId="8" fillId="0" borderId="2" applyAlignment="1" pivotButton="0" quotePrefix="0" xfId="0">
      <alignment vertical="top" wrapText="1"/>
    </xf>
    <xf numFmtId="0" fontId="0" fillId="2" borderId="2" pivotButton="0" quotePrefix="0" xfId="0"/>
    <xf numFmtId="0" fontId="3" fillId="0" borderId="0" pivotButton="0" quotePrefix="0" xfId="0"/>
    <xf numFmtId="3" fontId="5" fillId="0" borderId="2" applyAlignment="1" pivotButton="0" quotePrefix="0" xfId="0">
      <alignment horizontal="center" vertical="top" wrapText="1"/>
    </xf>
    <xf numFmtId="1" fontId="2" fillId="2" borderId="2" applyAlignment="1" applyProtection="1" pivotButton="0" quotePrefix="0" xfId="0">
      <alignment horizontal="center" vertical="top" wrapText="1"/>
      <protection locked="0" hidden="0"/>
    </xf>
    <xf numFmtId="2" fontId="2" fillId="2" borderId="2" applyAlignment="1" applyProtection="1" pivotButton="0" quotePrefix="0" xfId="0">
      <alignment horizontal="center" vertical="top" wrapText="1"/>
      <protection locked="0" hidden="0"/>
    </xf>
    <xf numFmtId="168" fontId="2" fillId="2" borderId="2" applyAlignment="1" applyProtection="1" pivotButton="0" quotePrefix="0" xfId="0">
      <alignment horizontal="center" vertical="top" wrapText="1"/>
      <protection locked="0" hidden="0"/>
    </xf>
    <xf numFmtId="168" fontId="8" fillId="0" borderId="2" applyAlignment="1" pivotButton="0" quotePrefix="0" xfId="0">
      <alignment horizontal="center" vertical="top" wrapText="1"/>
    </xf>
    <xf numFmtId="168" fontId="5" fillId="0" borderId="2" applyAlignment="1" pivotButton="0" quotePrefix="0" xfId="0">
      <alignment horizontal="center" vertical="top" wrapText="1"/>
    </xf>
    <xf numFmtId="165" fontId="2" fillId="2" borderId="2" applyAlignment="1" applyProtection="1" pivotButton="0" quotePrefix="0" xfId="0">
      <alignment horizontal="center" vertical="top" wrapText="1"/>
      <protection locked="0" hidden="0"/>
    </xf>
    <xf numFmtId="169" fontId="2" fillId="2" borderId="2" applyAlignment="1" applyProtection="1" pivotButton="0" quotePrefix="0" xfId="0">
      <alignment horizontal="center" vertical="top" wrapText="1"/>
      <protection locked="0" hidden="0"/>
    </xf>
    <xf numFmtId="167" fontId="2" fillId="2" borderId="2" applyAlignment="1" applyProtection="1" pivotButton="0" quotePrefix="0" xfId="0">
      <alignment horizontal="center" vertical="top" wrapText="1"/>
      <protection locked="0" hidden="0"/>
    </xf>
  </cellXfs>
  <cellStyles count="1">
    <cellStyle name="Normal" xfId="0" builtinId="0" hidden="0"/>
  </cellStyles>
  <dxfs count="4">
    <dxf>
      <fill>
        <patternFill patternType="solid">
          <fgColor rgb="00FFC7CE"/>
          <bgColor rgb="00FFC7CE"/>
        </patternFill>
      </fill>
    </dxf>
    <dxf>
      <fill>
        <patternFill patternType="solid">
          <fgColor rgb="00FFEB9C"/>
          <bgColor rgb="00FFEB9C"/>
        </patternFill>
      </fill>
    </dxf>
    <dxf>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Self-assessment by area</a:t>
            </a:r>
          </a:p>
        </rich>
      </tx>
    </title>
    <plotArea>
      <barChart>
        <barDir val="bar"/>
        <grouping val="clustered"/>
        <ser>
          <idx val="0"/>
          <order val="0"/>
          <tx>
            <strRef>
              <f>'Summary'!B3</f>
            </strRef>
          </tx>
          <spPr>
            <a:solidFill xmlns:a="http://schemas.openxmlformats.org/drawingml/2006/main">
              <a:srgbClr val="0F4C3A"/>
            </a:solidFill>
            <a:ln xmlns:a="http://schemas.openxmlformats.org/drawingml/2006/main">
              <a:prstDash val="solid"/>
            </a:ln>
          </spPr>
          <cat>
            <numRef>
              <f>'Summary'!$A$4:$A$9</f>
            </numRef>
          </cat>
          <val>
            <numRef>
              <f>'Summary'!$B$4:$B$9</f>
            </numRef>
          </val>
        </ser>
        <ser>
          <idx val="1"/>
          <order val="1"/>
          <tx>
            <strRef>
              <f>'Summary'!C3</f>
            </strRef>
          </tx>
          <spPr>
            <a:solidFill xmlns:a="http://schemas.openxmlformats.org/drawingml/2006/main">
              <a:srgbClr val="D4A72C"/>
            </a:solidFill>
            <a:ln xmlns:a="http://schemas.openxmlformats.org/drawingml/2006/main">
              <a:prstDash val="solid"/>
            </a:ln>
          </spPr>
          <cat>
            <numRef>
              <f>'Summary'!$A$4:$A$9</f>
            </numRef>
          </cat>
          <val>
            <numRef>
              <f>'Summary'!$C$4:$C$9</f>
            </numRef>
          </val>
        </ser>
        <gapWidth val="150"/>
        <axId val="10"/>
        <axId val="100"/>
      </barChart>
      <catAx>
        <axId val="10"/>
        <scaling>
          <orientation val="maxMin"/>
        </scaling>
        <delete val="0"/>
        <axPos val="l"/>
        <majorTickMark val="none"/>
        <minorTickMark val="none"/>
        <crossAx val="100"/>
        <lblOffset val="100"/>
      </catAx>
      <valAx>
        <axId val="100"/>
        <scaling>
          <orientation val="minMax"/>
          <max val="5"/>
          <min val="0"/>
        </scaling>
        <delete val="0"/>
        <axPos val="l"/>
        <majorGridlines/>
        <title>
          <tx>
            <rich>
              <a:bodyPr xmlns:a="http://schemas.openxmlformats.org/drawingml/2006/main"/>
              <a:p xmlns:a="http://schemas.openxmlformats.org/drawingml/2006/main">
                <a:pPr>
                  <a:defRPr/>
                </a:pPr>
                <a:r>
                  <a:t>Average rating (1 to 5)</a:t>
                </a:r>
              </a:p>
            </rich>
          </tx>
        </title>
        <majorTickMark val="none"/>
        <minorTickMark val="none"/>
        <crossAx val="10"/>
        <majorUnit val="1"/>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17</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F4C3A"/>
    <outlinePr summaryBelow="1" summaryRight="1"/>
    <pageSetUpPr fitToPage="1"/>
  </sheetPr>
  <dimension ref="A1:C41"/>
  <sheetViews>
    <sheetView showGridLines="0" workbookViewId="0">
      <selection activeCell="A1" sqref="A1"/>
    </sheetView>
  </sheetViews>
  <sheetFormatPr baseColWidth="8" defaultRowHeight="15"/>
  <cols>
    <col width="4" customWidth="1" min="1" max="1"/>
    <col width="34" customWidth="1" min="2" max="2"/>
    <col width="92" customWidth="1" min="3" max="3"/>
  </cols>
  <sheetData>
    <row r="1" ht="26" customHeight="1">
      <c r="A1" s="1" t="inlineStr">
        <is>
          <t>Culture self-assessment and 90-day commitments plan</t>
        </is>
      </c>
      <c r="B1" s="2" t="n"/>
      <c r="C1" s="2" t="n"/>
    </row>
    <row r="2" ht="33" customHeight="1">
      <c r="A2" s="3" t="inlineStr">
        <is>
          <t>Courses: Organizational Culture for Employees: Building the Right Workplace Mindset (Level 1, culture-l1, Certificate) and Organizational Culture for Employees: High-Performance Workplace Behaviors (Level 2, culture-l2).</t>
        </is>
      </c>
    </row>
    <row r="3" ht="63" customHeight="1">
      <c r="A3" s="3" t="inlineStr">
        <is>
          <t>What this workbook is for: a culture and conduct self-assessment of 30 statements across the six Level 1 modules, with an automatic summary, a 90-day commitments plan agreed with your supervisor and a review log (Level 1 practical exercise "My workplace commitments plan"). The (L2) sheets add a team climate survey, a feedback plan, an improvement experiment, a meeting cost check, a change readiness and emotional intelligence check and a team 90-day plan.</t>
        </is>
      </c>
    </row>
    <row r="4" ht="33" customHeight="1">
      <c r="A4" s="4" t="inlineStr">
        <is>
          <t>About (L2): Level 2 learners use the (L2) sheets for the practical exercise: team climate review, feedback plan, improvement experiment and 90-day plan.</t>
        </is>
      </c>
    </row>
    <row r="5" ht="33" customHeight="1">
      <c r="A5" s="3" t="inlineStr">
        <is>
          <t>Sample data: all names, companies and figures are fictional (Level 1: Hanna Girma at Sheba Fresh Foods PLC; Level 2: Hanna Gebremedhin at Entoto Fresh Foods PLC, Adama distribution center). Replace the sample entries with your own before you submit the workbook.</t>
        </is>
      </c>
    </row>
    <row r="6" ht="33" customHeight="1">
      <c r="A6" s="3" t="inlineStr">
        <is>
          <t>Cell colors: light yellow cells are inputs for you to fill in or overwrite. Unshaded cells hold formulas that calculate automatically; do not type over them.</t>
        </is>
      </c>
    </row>
    <row r="7"/>
    <row r="8"/>
    <row r="9">
      <c r="B9" s="5" t="inlineStr">
        <is>
          <t>Your details (Level 1)</t>
        </is>
      </c>
    </row>
    <row r="10">
      <c r="B10" s="6" t="inlineStr">
        <is>
          <t>Name</t>
        </is>
      </c>
      <c r="C10" s="7" t="inlineStr">
        <is>
          <t>Hanna Girma</t>
        </is>
      </c>
    </row>
    <row r="11">
      <c r="B11" s="6" t="inlineStr">
        <is>
          <t>Job title</t>
        </is>
      </c>
      <c r="C11" s="7" t="inlineStr">
        <is>
          <t>Customer service officer</t>
        </is>
      </c>
    </row>
    <row r="12">
      <c r="B12" s="6" t="inlineStr">
        <is>
          <t>Company and unit</t>
        </is>
      </c>
      <c r="C12" s="7" t="inlineStr">
        <is>
          <t>Sheba Fresh Foods PLC, Ayat depot</t>
        </is>
      </c>
    </row>
    <row r="13">
      <c r="B13" s="6" t="inlineStr">
        <is>
          <t>Supervisor</t>
        </is>
      </c>
      <c r="C13" s="7" t="inlineStr">
        <is>
          <t>Dawit Mekonnen</t>
        </is>
      </c>
    </row>
    <row r="14">
      <c r="B14" s="6" t="inlineStr">
        <is>
          <t>Start date of the 90-day plan</t>
        </is>
      </c>
      <c r="C14" s="8" t="n">
        <v>46328</v>
      </c>
    </row>
    <row r="15"/>
    <row r="16">
      <c r="A16" s="5" t="inlineStr">
        <is>
          <t>How to use the Level 1 sheets</t>
        </is>
      </c>
    </row>
    <row r="17">
      <c r="A17" s="9" t="inlineStr">
        <is>
          <t>1.</t>
        </is>
      </c>
      <c r="B17" s="10" t="inlineStr">
        <is>
          <t>Fill in your details on this sheet (rows 10 to 14).</t>
        </is>
      </c>
    </row>
    <row r="18" ht="33" customHeight="1">
      <c r="A18" s="9" t="inlineStr">
        <is>
          <t>2.</t>
        </is>
      </c>
      <c r="B18" s="10" t="inlineStr">
        <is>
          <t>On the Self-assessment sheet, rate each statement from 1 to 5: 1 Rarely, 2 Sometimes, 3 Often, 4 Usually, 5 Always. Be honest; the aim is improvement, not a perfect score.</t>
        </is>
      </c>
    </row>
    <row r="19">
      <c r="A19" s="9" t="inlineStr">
        <is>
          <t>3.</t>
        </is>
      </c>
      <c r="B19" s="10" t="inlineStr">
        <is>
          <t>Give one example of evidence for any rating of 4 or 5.</t>
        </is>
      </c>
    </row>
    <row r="20">
      <c r="A20" s="9" t="inlineStr">
        <is>
          <t>4.</t>
        </is>
      </c>
      <c r="B20" s="10" t="inlineStr">
        <is>
          <t>Ask your supervisor or a trusted colleague to rate you in the Reviewer column. Differences of 2 or more are flagged for discussion.</t>
        </is>
      </c>
    </row>
    <row r="21">
      <c r="A21" s="9" t="inlineStr">
        <is>
          <t>5.</t>
        </is>
      </c>
      <c r="B21" s="10" t="inlineStr">
        <is>
          <t>The Summary sheet shows your area averages, overall score and lowest two areas automatically.</t>
        </is>
      </c>
    </row>
    <row r="22" ht="33" customHeight="1">
      <c r="A22" s="9" t="inlineStr">
        <is>
          <t>6.</t>
        </is>
      </c>
      <c r="B22" s="10" t="inlineStr">
        <is>
          <t>On the 90-day plan sheet, write three SMART commitments (Specific, Measurable, Achievable, Relevant, Time-bound), at least two for your lowest areas, and agree them with your supervisor.</t>
        </is>
      </c>
    </row>
    <row r="23">
      <c r="A23" s="9" t="inlineStr">
        <is>
          <t>7.</t>
        </is>
      </c>
      <c r="B23" s="10" t="inlineStr">
        <is>
          <t>Record your reviews at day 30, 60 and 90 on the Review log sheet. At day 90, re-rate yourself in the Day 90 column.</t>
        </is>
      </c>
    </row>
    <row r="24">
      <c r="A24" s="9" t="inlineStr">
        <is>
          <t>8.</t>
        </is>
      </c>
      <c r="B24" s="10" t="inlineStr">
        <is>
          <t>Your own employer's work rules and code of conduct always come first.</t>
        </is>
      </c>
    </row>
    <row r="25"/>
    <row r="26">
      <c r="A26" s="5" t="inlineStr">
        <is>
          <t>Sheet guide</t>
        </is>
      </c>
    </row>
    <row r="27" ht="20" customHeight="1">
      <c r="A27" s="11" t="inlineStr"/>
      <c r="B27" s="11" t="inlineStr">
        <is>
          <t>Sheet</t>
        </is>
      </c>
      <c r="C27" s="11" t="inlineStr">
        <is>
          <t>How to use it</t>
        </is>
      </c>
    </row>
    <row r="28" ht="33" customHeight="1">
      <c r="A28" s="12" t="n"/>
      <c r="B28" s="6" t="inlineStr">
        <is>
          <t>Self-assessment</t>
        </is>
      </c>
      <c r="C28" s="13" t="inlineStr">
        <is>
          <t>Columns D, E, H and I are inputs. Rate 1 to 5 from the drop-down. Difference and Flag calculate automatically; a Flag of "Discuss" means you and your reviewer differ by 2 or more.</t>
        </is>
      </c>
    </row>
    <row r="29" ht="33" customHeight="1">
      <c r="A29" s="12" t="n"/>
      <c r="B29" s="6" t="inlineStr">
        <is>
          <t>Summary</t>
        </is>
      </c>
      <c r="C29" s="13" t="inlineStr">
        <is>
          <t>Nothing to type. Area averages, overall score, the two lowest areas (shaded amber), flagged statements and ratings of 4 or 5 that still need evidence. The chart compares you with your reviewer.</t>
        </is>
      </c>
    </row>
    <row r="30" ht="33" customHeight="1">
      <c r="A30" s="12" t="n"/>
      <c r="B30" s="6" t="inlineStr">
        <is>
          <t>90-day plan</t>
        </is>
      </c>
      <c r="C30" s="13" t="inlineStr">
        <is>
          <t>Write three commitments in rows 9 to 11. Review dates come from your plan start date. Row 13 checks that at least two commitments target your two lowest areas.</t>
        </is>
      </c>
    </row>
    <row r="31" ht="33" customHeight="1">
      <c r="A31" s="12" t="n"/>
      <c r="B31" s="6" t="inlineStr">
        <is>
          <t>Review log</t>
        </is>
      </c>
      <c r="C31" s="13" t="inlineStr">
        <is>
          <t>At day 30, 60 and 90, enter the achieved and total counts for each commitment and its target percentage. Result and On track calculate automatically. Write your Day 90 reflection in the box below.</t>
        </is>
      </c>
    </row>
    <row r="32" ht="48" customHeight="1">
      <c r="A32" s="12" t="n"/>
      <c r="B32" s="6" t="inlineStr">
        <is>
          <t>Team Climate Review (L2)</t>
        </is>
      </c>
      <c r="C32" s="13" t="inlineStr">
        <is>
          <t>Level 2. Enter the team details, then each respondent's 1 to 5 answers in columns D to W (up to 20). The dimension summary, bands, response rate and anonymity check calculate automatically. Agree no more than two priorities with the team.</t>
        </is>
      </c>
    </row>
    <row r="33" ht="33" customHeight="1">
      <c r="A33" s="12" t="n"/>
      <c r="B33" s="6" t="inlineStr">
        <is>
          <t>Feedback Plan (L2)</t>
        </is>
      </c>
      <c r="C33" s="13" t="inlineStr">
        <is>
          <t>Level 2. Plan each conversation with Situation, Behavior and Impact. The label check warns if the Behavior column uses labels such as careless, lazy, always or never.</t>
        </is>
      </c>
    </row>
    <row r="34" ht="33" customHeight="1">
      <c r="A34" s="12" t="n"/>
      <c r="B34" s="6" t="inlineStr">
        <is>
          <t>Improvement Experiment (L2)</t>
        </is>
      </c>
      <c r="C34" s="13" t="inlineStr">
        <is>
          <t>Level 2. Describe one plan, do, check, act experiment, enter baseline and test counts and volumes, and judge with the rate. Includes a Pareto count and the meeting cost check.</t>
        </is>
      </c>
    </row>
    <row r="35" ht="48" customHeight="1">
      <c r="A35" s="12" t="n"/>
      <c r="B35" s="6" t="inlineStr">
        <is>
          <t>Readiness and EI Check (L2)</t>
        </is>
      </c>
      <c r="C35" s="13" t="inlineStr">
        <is>
          <t>Level 2. ADKAR scores per respondent give the team averages and the barrier point. The EI block compares your self-rating with your team's ratings to find blind spots (gap of 0.8 or more). Keep a daily practice log.</t>
        </is>
      </c>
    </row>
    <row r="36" ht="33" customHeight="1">
      <c r="A36" s="12" t="n"/>
      <c r="B36" s="6" t="inlineStr">
        <is>
          <t>90-Day Plan (L2)</t>
        </is>
      </c>
      <c r="C36" s="13" t="inlineStr">
        <is>
          <t>Level 2. Actions for your two priorities with owner, dates, measure, baseline, target and status. Days left calculate from today. The last row schedules the repeat survey 90 days after the survey date.</t>
        </is>
      </c>
    </row>
    <row r="37"/>
    <row r="38">
      <c r="A38" s="5" t="inlineStr">
        <is>
          <t>Clearing the sample data</t>
        </is>
      </c>
    </row>
    <row r="39" ht="33" customHeight="1">
      <c r="A39" s="3" t="inlineStr">
        <is>
          <t>Select the light yellow cells on each sheet and press Delete. Formulas show blanks until you enter new data. Do not delete the unshaded formula cells or the statement text.</t>
        </is>
      </c>
    </row>
    <row r="40"/>
    <row r="41" ht="22" customHeight="1">
      <c r="A41" s="14" t="inlineStr">
        <is>
          <t>Investopia Academy · A platform by Erudite Africa Investments PLC · investopia.et</t>
        </is>
      </c>
      <c r="B41" s="15" t="n"/>
      <c r="C41" s="15" t="n"/>
    </row>
  </sheetData>
  <mergeCells count="15">
    <mergeCell ref="B21:C21"/>
    <mergeCell ref="B24:C24"/>
    <mergeCell ref="A41:C41"/>
    <mergeCell ref="A5:C5"/>
    <mergeCell ref="B19:C19"/>
    <mergeCell ref="B20:C20"/>
    <mergeCell ref="A6:C6"/>
    <mergeCell ref="B23:C23"/>
    <mergeCell ref="B22:C22"/>
    <mergeCell ref="A3:C3"/>
    <mergeCell ref="A39:C39"/>
    <mergeCell ref="B17:C17"/>
    <mergeCell ref="B18:C18"/>
    <mergeCell ref="A4:C4"/>
    <mergeCell ref="A2:C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I31"/>
  <sheetViews>
    <sheetView showGridLines="0" workbookViewId="0">
      <pane ySplit="1" topLeftCell="A2" activePane="bottomLeft" state="frozen"/>
      <selection pane="bottomLeft" activeCell="A1" sqref="A1"/>
    </sheetView>
  </sheetViews>
  <sheetFormatPr baseColWidth="8" defaultRowHeight="15"/>
  <cols>
    <col width="6" customWidth="1" min="1" max="1"/>
    <col width="22" customWidth="1" min="2" max="2"/>
    <col width="60" customWidth="1" min="3" max="3"/>
    <col width="11" customWidth="1" min="4" max="4"/>
    <col width="12" customWidth="1" min="5" max="5"/>
    <col width="11" customWidth="1" min="6" max="6"/>
    <col width="10" customWidth="1" min="7" max="7"/>
    <col width="44" customWidth="1" min="8" max="8"/>
    <col width="11" customWidth="1" min="9" max="9"/>
  </cols>
  <sheetData>
    <row r="1" ht="48" customHeight="1">
      <c r="A1" s="11" t="inlineStr">
        <is>
          <t>No.</t>
        </is>
      </c>
      <c r="B1" s="11" t="inlineStr">
        <is>
          <t>Area</t>
        </is>
      </c>
      <c r="C1" s="11" t="inlineStr">
        <is>
          <t>Statement</t>
        </is>
      </c>
      <c r="D1" s="11" t="inlineStr">
        <is>
          <t>My rating (1 to 5)</t>
        </is>
      </c>
      <c r="E1" s="11" t="inlineStr">
        <is>
          <t>Reviewer rating (1 to 5)</t>
        </is>
      </c>
      <c r="F1" s="11" t="inlineStr">
        <is>
          <t>Difference</t>
        </is>
      </c>
      <c r="G1" s="11" t="inlineStr">
        <is>
          <t>Flag</t>
        </is>
      </c>
      <c r="H1" s="11" t="inlineStr">
        <is>
          <t>Evidence or example</t>
        </is>
      </c>
      <c r="I1" s="11" t="inlineStr">
        <is>
          <t>Day 90 rating (1 to 5)</t>
        </is>
      </c>
    </row>
    <row r="2" ht="33" customHeight="1">
      <c r="A2" s="16" t="n">
        <v>1</v>
      </c>
      <c r="B2" s="13" t="inlineStr">
        <is>
          <t>Understanding culture</t>
        </is>
      </c>
      <c r="C2" s="13" t="inlineStr">
        <is>
          <t>I can explain my company's values and give an example of each in my work.</t>
        </is>
      </c>
      <c r="D2" s="17" t="n">
        <v>4</v>
      </c>
      <c r="E2" s="17" t="n">
        <v>4</v>
      </c>
      <c r="F2" s="18">
        <f>IF(OR(D2="",E2=""),"",D2-E2)</f>
        <v/>
      </c>
      <c r="G2" s="19">
        <f>IF(F2="","",IF(ABS(F2)&gt;=2,"Discuss",""))</f>
        <v/>
      </c>
      <c r="H2" s="20" t="n"/>
      <c r="I2" s="17" t="n"/>
    </row>
    <row r="3">
      <c r="A3" s="16" t="n">
        <v>2</v>
      </c>
      <c r="B3" s="13" t="inlineStr">
        <is>
          <t>Understanding culture</t>
        </is>
      </c>
      <c r="C3" s="13" t="inlineStr">
        <is>
          <t>I act on the values even when nobody is watching.</t>
        </is>
      </c>
      <c r="D3" s="17" t="n">
        <v>4</v>
      </c>
      <c r="E3" s="17" t="n">
        <v>4</v>
      </c>
      <c r="F3" s="18">
        <f>IF(OR(D3="",E3=""),"",D3-E3)</f>
        <v/>
      </c>
      <c r="G3" s="19">
        <f>IF(F3="","",IF(ABS(F3)&gt;=2,"Discuss",""))</f>
        <v/>
      </c>
      <c r="H3" s="20" t="n"/>
      <c r="I3" s="17" t="n"/>
    </row>
    <row r="4">
      <c r="A4" s="16" t="n">
        <v>3</v>
      </c>
      <c r="B4" s="13" t="inlineStr">
        <is>
          <t>Understanding culture</t>
        </is>
      </c>
      <c r="C4" s="13" t="inlineStr">
        <is>
          <t>I ask why a procedure exists before judging it.</t>
        </is>
      </c>
      <c r="D4" s="17" t="n">
        <v>4</v>
      </c>
      <c r="E4" s="17" t="n">
        <v>3</v>
      </c>
      <c r="F4" s="18">
        <f>IF(OR(D4="",E4=""),"",D4-E4)</f>
        <v/>
      </c>
      <c r="G4" s="19">
        <f>IF(F4="","",IF(ABS(F4)&gt;=2,"Discuss",""))</f>
        <v/>
      </c>
      <c r="H4" s="20" t="n"/>
      <c r="I4" s="17" t="n"/>
    </row>
    <row r="5" ht="33" customHeight="1">
      <c r="A5" s="16" t="n">
        <v>4</v>
      </c>
      <c r="B5" s="13" t="inlineStr">
        <is>
          <t>Understanding culture</t>
        </is>
      </c>
      <c r="C5" s="13" t="inlineStr">
        <is>
          <t>I raise team habits that hurt customers through the right channel, without blaming people.</t>
        </is>
      </c>
      <c r="D5" s="17" t="n">
        <v>3</v>
      </c>
      <c r="E5" s="17" t="n">
        <v>3</v>
      </c>
      <c r="F5" s="18">
        <f>IF(OR(D5="",E5=""),"",D5-E5)</f>
        <v/>
      </c>
      <c r="G5" s="19">
        <f>IF(F5="","",IF(ABS(F5)&gt;=2,"Discuss",""))</f>
        <v/>
      </c>
      <c r="H5" s="20" t="n"/>
      <c r="I5" s="17" t="n"/>
    </row>
    <row r="6" ht="33" customHeight="1">
      <c r="A6" s="16" t="n">
        <v>5</v>
      </c>
      <c r="B6" s="13" t="inlineStr">
        <is>
          <t>Understanding culture</t>
        </is>
      </c>
      <c r="C6" s="13" t="inlineStr">
        <is>
          <t>I help new colleagues learn how things are done here.</t>
        </is>
      </c>
      <c r="D6" s="17" t="n">
        <v>5</v>
      </c>
      <c r="E6" s="17" t="n">
        <v>4</v>
      </c>
      <c r="F6" s="18">
        <f>IF(OR(D6="",E6=""),"",D6-E6)</f>
        <v/>
      </c>
      <c r="G6" s="19">
        <f>IF(F6="","",IF(ABS(F6)&gt;=2,"Discuss",""))</f>
        <v/>
      </c>
      <c r="H6" s="20" t="inlineStr">
        <is>
          <t>Showed the new driver the order check and handover checklist in week 6.</t>
        </is>
      </c>
      <c r="I6" s="17" t="n"/>
    </row>
    <row r="7" ht="33" customHeight="1">
      <c r="A7" s="16" t="n">
        <v>6</v>
      </c>
      <c r="B7" s="13" t="inlineStr">
        <is>
          <t>Professional conduct</t>
        </is>
      </c>
      <c r="C7" s="13" t="inlineStr">
        <is>
          <t>I arrive on time and call my supervisor before the start time if I will be late.</t>
        </is>
      </c>
      <c r="D7" s="17" t="n">
        <v>5</v>
      </c>
      <c r="E7" s="17" t="n">
        <v>5</v>
      </c>
      <c r="F7" s="18">
        <f>IF(OR(D7="",E7=""),"",D7-E7)</f>
        <v/>
      </c>
      <c r="G7" s="19">
        <f>IF(F7="","",IF(ABS(F7)&gt;=2,"Discuss",""))</f>
        <v/>
      </c>
      <c r="H7" s="20" t="n"/>
      <c r="I7" s="17" t="n"/>
    </row>
    <row r="8" ht="33" customHeight="1">
      <c r="A8" s="16" t="n">
        <v>7</v>
      </c>
      <c r="B8" s="13" t="inlineStr">
        <is>
          <t>Professional conduct</t>
        </is>
      </c>
      <c r="C8" s="13" t="inlineStr">
        <is>
          <t>I follow workplace etiquette: greetings, titles, phone manners, shared spaces.</t>
        </is>
      </c>
      <c r="D8" s="17" t="n">
        <v>4</v>
      </c>
      <c r="E8" s="17" t="n">
        <v>4</v>
      </c>
      <c r="F8" s="18">
        <f>IF(OR(D8="",E8=""),"",D8-E8)</f>
        <v/>
      </c>
      <c r="G8" s="19">
        <f>IF(F8="","",IF(ABS(F8)&gt;=2,"Discuss",""))</f>
        <v/>
      </c>
      <c r="H8" s="20" t="n"/>
      <c r="I8" s="17" t="n"/>
    </row>
    <row r="9" ht="33" customHeight="1">
      <c r="A9" s="16" t="n">
        <v>8</v>
      </c>
      <c r="B9" s="13" t="inlineStr">
        <is>
          <t>Professional conduct</t>
        </is>
      </c>
      <c r="C9" s="13" t="inlineStr">
        <is>
          <t>I decline gifts linked to decisions I influence and tell my supervisor.</t>
        </is>
      </c>
      <c r="D9" s="17" t="n">
        <v>5</v>
      </c>
      <c r="E9" s="17" t="n">
        <v>5</v>
      </c>
      <c r="F9" s="18">
        <f>IF(OR(D9="",E9=""),"",D9-E9)</f>
        <v/>
      </c>
      <c r="G9" s="19">
        <f>IF(F9="","",IF(ABS(F9)&gt;=2,"Discuss",""))</f>
        <v/>
      </c>
      <c r="H9" s="20" t="n"/>
      <c r="I9" s="17" t="n"/>
    </row>
    <row r="10" ht="33" customHeight="1">
      <c r="A10" s="16" t="n">
        <v>9</v>
      </c>
      <c r="B10" s="13" t="inlineStr">
        <is>
          <t>Professional conduct</t>
        </is>
      </c>
      <c r="C10" s="13" t="inlineStr">
        <is>
          <t>I declare conflicts of interest and keep customer and company information confidential.</t>
        </is>
      </c>
      <c r="D10" s="17" t="n">
        <v>4</v>
      </c>
      <c r="E10" s="17" t="n">
        <v>4</v>
      </c>
      <c r="F10" s="18">
        <f>IF(OR(D10="",E10=""),"",D10-E10)</f>
        <v/>
      </c>
      <c r="G10" s="19">
        <f>IF(F10="","",IF(ABS(F10)&gt;=2,"Discuss",""))</f>
        <v/>
      </c>
      <c r="H10" s="20" t="n"/>
      <c r="I10" s="17" t="n"/>
    </row>
    <row r="11">
      <c r="A11" s="16" t="n">
        <v>10</v>
      </c>
      <c r="B11" s="13" t="inlineStr">
        <is>
          <t>Professional conduct</t>
        </is>
      </c>
      <c r="C11" s="13" t="inlineStr">
        <is>
          <t>I stay calm and respectful under pressure, in person and online.</t>
        </is>
      </c>
      <c r="D11" s="17" t="n">
        <v>4</v>
      </c>
      <c r="E11" s="17" t="n">
        <v>3</v>
      </c>
      <c r="F11" s="18">
        <f>IF(OR(D11="",E11=""),"",D11-E11)</f>
        <v/>
      </c>
      <c r="G11" s="19">
        <f>IF(F11="","",IF(ABS(F11)&gt;=2,"Discuss",""))</f>
        <v/>
      </c>
      <c r="H11" s="20" t="n"/>
      <c r="I11" s="17" t="n"/>
    </row>
    <row r="12">
      <c r="A12" s="16" t="n">
        <v>11</v>
      </c>
      <c r="B12" s="13" t="inlineStr">
        <is>
          <t>Communication</t>
        </is>
      </c>
      <c r="C12" s="13" t="inlineStr">
        <is>
          <t>I confirm instructions by summarizing them back.</t>
        </is>
      </c>
      <c r="D12" s="17" t="n">
        <v>3</v>
      </c>
      <c r="E12" s="17" t="n">
        <v>3</v>
      </c>
      <c r="F12" s="18">
        <f>IF(OR(D12="",E12=""),"",D12-E12)</f>
        <v/>
      </c>
      <c r="G12" s="19">
        <f>IF(F12="","",IF(ABS(F12)&gt;=2,"Discuss",""))</f>
        <v/>
      </c>
      <c r="H12" s="20" t="n"/>
      <c r="I12" s="17" t="n"/>
    </row>
    <row r="13">
      <c r="A13" s="16" t="n">
        <v>12</v>
      </c>
      <c r="B13" s="13" t="inlineStr">
        <is>
          <t>Communication</t>
        </is>
      </c>
      <c r="C13" s="13" t="inlineStr">
        <is>
          <t>I confirm every customer order in writing within two hours.</t>
        </is>
      </c>
      <c r="D13" s="17" t="n">
        <v>3</v>
      </c>
      <c r="E13" s="17" t="n">
        <v>2</v>
      </c>
      <c r="F13" s="18">
        <f>IF(OR(D13="",E13=""),"",D13-E13)</f>
        <v/>
      </c>
      <c r="G13" s="19">
        <f>IF(F13="","",IF(ABS(F13)&gt;=2,"Discuss",""))</f>
        <v/>
      </c>
      <c r="H13" s="20" t="n"/>
      <c r="I13" s="17" t="n"/>
    </row>
    <row r="14" ht="33" customHeight="1">
      <c r="A14" s="16" t="n">
        <v>13</v>
      </c>
      <c r="B14" s="13" t="inlineStr">
        <is>
          <t>Communication</t>
        </is>
      </c>
      <c r="C14" s="13" t="inlineStr">
        <is>
          <t>My messages state purpose, facts, action and deadline in clear international time.</t>
        </is>
      </c>
      <c r="D14" s="17" t="n">
        <v>4</v>
      </c>
      <c r="E14" s="17" t="n">
        <v>3</v>
      </c>
      <c r="F14" s="18">
        <f>IF(OR(D14="",E14=""),"",D14-E14)</f>
        <v/>
      </c>
      <c r="G14" s="19">
        <f>IF(F14="","",IF(ABS(F14)&gt;=2,"Discuss",""))</f>
        <v/>
      </c>
      <c r="H14" s="20" t="n"/>
      <c r="I14" s="17" t="n"/>
    </row>
    <row r="15">
      <c r="A15" s="16" t="n">
        <v>14</v>
      </c>
      <c r="B15" s="13" t="inlineStr">
        <is>
          <t>Communication</t>
        </is>
      </c>
      <c r="C15" s="13" t="inlineStr">
        <is>
          <t>I raise concerns with seniors privately, with facts and a suggestion.</t>
        </is>
      </c>
      <c r="D15" s="17" t="n">
        <v>3</v>
      </c>
      <c r="E15" s="17" t="n">
        <v>3</v>
      </c>
      <c r="F15" s="18">
        <f>IF(OR(D15="",E15=""),"",D15-E15)</f>
        <v/>
      </c>
      <c r="G15" s="19">
        <f>IF(F15="","",IF(ABS(F15)&gt;=2,"Discuss",""))</f>
        <v/>
      </c>
      <c r="H15" s="20" t="n"/>
      <c r="I15" s="17" t="n"/>
    </row>
    <row r="16">
      <c r="A16" s="16" t="n">
        <v>15</v>
      </c>
      <c r="B16" s="13" t="inlineStr">
        <is>
          <t>Communication</t>
        </is>
      </c>
      <c r="C16" s="13" t="inlineStr">
        <is>
          <t>I listen without interrupting and ask questions to clarify.</t>
        </is>
      </c>
      <c r="D16" s="17" t="n">
        <v>3</v>
      </c>
      <c r="E16" s="17" t="n">
        <v>4</v>
      </c>
      <c r="F16" s="18">
        <f>IF(OR(D16="",E16=""),"",D16-E16)</f>
        <v/>
      </c>
      <c r="G16" s="19">
        <f>IF(F16="","",IF(ABS(F16)&gt;=2,"Discuss",""))</f>
        <v/>
      </c>
      <c r="H16" s="20" t="n"/>
      <c r="I16" s="17" t="n"/>
    </row>
    <row r="17" ht="33" customHeight="1">
      <c r="A17" s="16" t="n">
        <v>16</v>
      </c>
      <c r="B17" s="13" t="inlineStr">
        <is>
          <t>Teamwork</t>
        </is>
      </c>
      <c r="C17" s="13" t="inlineStr">
        <is>
          <t>I give complete written handovers when I am absent or at shift change.</t>
        </is>
      </c>
      <c r="D17" s="17" t="n">
        <v>4</v>
      </c>
      <c r="E17" s="17" t="n">
        <v>3</v>
      </c>
      <c r="F17" s="18">
        <f>IF(OR(D17="",E17=""),"",D17-E17)</f>
        <v/>
      </c>
      <c r="G17" s="19">
        <f>IF(F17="","",IF(ABS(F17)&gt;=2,"Discuss",""))</f>
        <v/>
      </c>
      <c r="H17" s="20" t="n"/>
      <c r="I17" s="17" t="n"/>
    </row>
    <row r="18">
      <c r="A18" s="16" t="n">
        <v>17</v>
      </c>
      <c r="B18" s="13" t="inlineStr">
        <is>
          <t>Teamwork</t>
        </is>
      </c>
      <c r="C18" s="13" t="inlineStr">
        <is>
          <t>I know who owns each shared task in my area.</t>
        </is>
      </c>
      <c r="D18" s="17" t="n">
        <v>4</v>
      </c>
      <c r="E18" s="17" t="n">
        <v>4</v>
      </c>
      <c r="F18" s="18">
        <f>IF(OR(D18="",E18=""),"",D18-E18)</f>
        <v/>
      </c>
      <c r="G18" s="19">
        <f>IF(F18="","",IF(ABS(F18)&gt;=2,"Discuss",""))</f>
        <v/>
      </c>
      <c r="H18" s="20" t="n"/>
      <c r="I18" s="17" t="n"/>
    </row>
    <row r="19" ht="33" customHeight="1">
      <c r="A19" s="16" t="n">
        <v>18</v>
      </c>
      <c r="B19" s="13" t="inlineStr">
        <is>
          <t>Teamwork</t>
        </is>
      </c>
      <c r="C19" s="13" t="inlineStr">
        <is>
          <t>I include colleagues of every background and respect fasting, prayer and holidays.</t>
        </is>
      </c>
      <c r="D19" s="17" t="n">
        <v>5</v>
      </c>
      <c r="E19" s="17" t="n">
        <v>5</v>
      </c>
      <c r="F19" s="18">
        <f>IF(OR(D19="",E19=""),"",D19-E19)</f>
        <v/>
      </c>
      <c r="G19" s="19">
        <f>IF(F19="","",IF(ABS(F19)&gt;=2,"Discuss",""))</f>
        <v/>
      </c>
      <c r="H19" s="20" t="n"/>
      <c r="I19" s="17" t="n"/>
    </row>
    <row r="20">
      <c r="A20" s="16" t="n">
        <v>19</v>
      </c>
      <c r="B20" s="13" t="inlineStr">
        <is>
          <t>Teamwork</t>
        </is>
      </c>
      <c r="C20" s="13" t="inlineStr">
        <is>
          <t>I talk directly and early to a colleague when friction starts.</t>
        </is>
      </c>
      <c r="D20" s="17" t="n">
        <v>3</v>
      </c>
      <c r="E20" s="17" t="n">
        <v>3</v>
      </c>
      <c r="F20" s="18">
        <f>IF(OR(D20="",E20=""),"",D20-E20)</f>
        <v/>
      </c>
      <c r="G20" s="19">
        <f>IF(F20="","",IF(ABS(F20)&gt;=2,"Discuss",""))</f>
        <v/>
      </c>
      <c r="H20" s="20" t="n"/>
      <c r="I20" s="17" t="n"/>
    </row>
    <row r="21">
      <c r="A21" s="16" t="n">
        <v>20</v>
      </c>
      <c r="B21" s="13" t="inlineStr">
        <is>
          <t>Teamwork</t>
        </is>
      </c>
      <c r="C21" s="13" t="inlineStr">
        <is>
          <t>I offer help when my own work is done and give credit by name.</t>
        </is>
      </c>
      <c r="D21" s="17" t="n">
        <v>4</v>
      </c>
      <c r="E21" s="17" t="n">
        <v>4</v>
      </c>
      <c r="F21" s="18">
        <f>IF(OR(D21="",E21=""),"",D21-E21)</f>
        <v/>
      </c>
      <c r="G21" s="19">
        <f>IF(F21="","",IF(ABS(F21)&gt;=2,"Discuss",""))</f>
        <v/>
      </c>
      <c r="H21" s="20" t="n"/>
      <c r="I21" s="17" t="n"/>
    </row>
    <row r="22">
      <c r="A22" s="16" t="n">
        <v>21</v>
      </c>
      <c r="B22" s="13" t="inlineStr">
        <is>
          <t>Customer focus</t>
        </is>
      </c>
      <c r="C22" s="13" t="inlineStr">
        <is>
          <t>I treat colleagues who use my work as internal customers.</t>
        </is>
      </c>
      <c r="D22" s="17" t="n">
        <v>4</v>
      </c>
      <c r="E22" s="17" t="n">
        <v>4</v>
      </c>
      <c r="F22" s="18">
        <f>IF(OR(D22="",E22=""),"",D22-E22)</f>
        <v/>
      </c>
      <c r="G22" s="19">
        <f>IF(F22="","",IF(ABS(F22)&gt;=2,"Discuss",""))</f>
        <v/>
      </c>
      <c r="H22" s="20" t="n"/>
      <c r="I22" s="17" t="n"/>
    </row>
    <row r="23" ht="33" customHeight="1">
      <c r="A23" s="16" t="n">
        <v>22</v>
      </c>
      <c r="B23" s="13" t="inlineStr">
        <is>
          <t>Customer focus</t>
        </is>
      </c>
      <c r="C23" s="13" t="inlineStr">
        <is>
          <t>I meet the service standards: answer within three rings, call before a promised time if anything changes.</t>
        </is>
      </c>
      <c r="D23" s="17" t="n">
        <v>4</v>
      </c>
      <c r="E23" s="17" t="n">
        <v>3</v>
      </c>
      <c r="F23" s="18">
        <f>IF(OR(D23="",E23=""),"",D23-E23)</f>
        <v/>
      </c>
      <c r="G23" s="19">
        <f>IF(F23="","",IF(ABS(F23)&gt;=2,"Discuss",""))</f>
        <v/>
      </c>
      <c r="H23" s="20" t="n"/>
      <c r="I23" s="17" t="n"/>
    </row>
    <row r="24" ht="33" customHeight="1">
      <c r="A24" s="16" t="n">
        <v>23</v>
      </c>
      <c r="B24" s="13" t="inlineStr">
        <is>
          <t>Customer focus</t>
        </is>
      </c>
      <c r="C24" s="13" t="inlineStr">
        <is>
          <t>I handle complaints by listening, apologizing, fixing, thanking and recording.</t>
        </is>
      </c>
      <c r="D24" s="17" t="n">
        <v>4</v>
      </c>
      <c r="E24" s="17" t="n">
        <v>4</v>
      </c>
      <c r="F24" s="18">
        <f>IF(OR(D24="",E24=""),"",D24-E24)</f>
        <v/>
      </c>
      <c r="G24" s="19">
        <f>IF(F24="","",IF(ABS(F24)&gt;=2,"Discuss",""))</f>
        <v/>
      </c>
      <c r="H24" s="20" t="n"/>
      <c r="I24" s="17" t="n"/>
    </row>
    <row r="25">
      <c r="A25" s="16" t="n">
        <v>24</v>
      </c>
      <c r="B25" s="13" t="inlineStr">
        <is>
          <t>Customer focus</t>
        </is>
      </c>
      <c r="C25" s="13" t="inlineStr">
        <is>
          <t>I never blame colleagues in front of customers.</t>
        </is>
      </c>
      <c r="D25" s="17" t="n">
        <v>4</v>
      </c>
      <c r="E25" s="17" t="n">
        <v>4</v>
      </c>
      <c r="F25" s="18">
        <f>IF(OR(D25="",E25=""),"",D25-E25)</f>
        <v/>
      </c>
      <c r="G25" s="19">
        <f>IF(F25="","",IF(ABS(F25)&gt;=2,"Discuss",""))</f>
        <v/>
      </c>
      <c r="H25" s="20" t="n"/>
      <c r="I25" s="17" t="n"/>
    </row>
    <row r="26" ht="33" customHeight="1">
      <c r="A26" s="16" t="n">
        <v>25</v>
      </c>
      <c r="B26" s="13" t="inlineStr">
        <is>
          <t>Customer focus</t>
        </is>
      </c>
      <c r="C26" s="13" t="inlineStr">
        <is>
          <t>I represent the company fairly to suppliers, inspectors and the community.</t>
        </is>
      </c>
      <c r="D26" s="17" t="n">
        <v>3</v>
      </c>
      <c r="E26" s="17" t="n">
        <v>4</v>
      </c>
      <c r="F26" s="18">
        <f>IF(OR(D26="",E26=""),"",D26-E26)</f>
        <v/>
      </c>
      <c r="G26" s="19">
        <f>IF(F26="","",IF(ABS(F26)&gt;=2,"Discuss",""))</f>
        <v/>
      </c>
      <c r="H26" s="20" t="n"/>
      <c r="I26" s="17" t="n"/>
    </row>
    <row r="27">
      <c r="A27" s="16" t="n">
        <v>26</v>
      </c>
      <c r="B27" s="13" t="inlineStr">
        <is>
          <t>Accountability</t>
        </is>
      </c>
      <c r="C27" s="13" t="inlineStr">
        <is>
          <t>I admit my mistakes quickly to my supervisor and those affected.</t>
        </is>
      </c>
      <c r="D27" s="17" t="n">
        <v>4</v>
      </c>
      <c r="E27" s="17" t="n">
        <v>4</v>
      </c>
      <c r="F27" s="18">
        <f>IF(OR(D27="",E27=""),"",D27-E27)</f>
        <v/>
      </c>
      <c r="G27" s="19">
        <f>IF(F27="","",IF(ABS(F27)&gt;=2,"Discuss",""))</f>
        <v/>
      </c>
      <c r="H27" s="20" t="n"/>
      <c r="I27" s="17" t="n"/>
    </row>
    <row r="28">
      <c r="A28" s="16" t="n">
        <v>27</v>
      </c>
      <c r="B28" s="13" t="inlineStr">
        <is>
          <t>Accountability</t>
        </is>
      </c>
      <c r="C28" s="13" t="inlineStr">
        <is>
          <t>I give a clock time for every promise and call-back.</t>
        </is>
      </c>
      <c r="D28" s="17" t="n">
        <v>3</v>
      </c>
      <c r="E28" s="17" t="n">
        <v>2</v>
      </c>
      <c r="F28" s="18">
        <f>IF(OR(D28="",E28=""),"",D28-E28)</f>
        <v/>
      </c>
      <c r="G28" s="19">
        <f>IF(F28="","",IF(ABS(F28)&gt;=2,"Discuss",""))</f>
        <v/>
      </c>
      <c r="H28" s="20" t="n"/>
      <c r="I28" s="17" t="n"/>
    </row>
    <row r="29" ht="33" customHeight="1">
      <c r="A29" s="16" t="n">
        <v>28</v>
      </c>
      <c r="B29" s="13" t="inlineStr">
        <is>
          <t>Accountability</t>
        </is>
      </c>
      <c r="C29" s="13" t="inlineStr">
        <is>
          <t>I warn early when a commitment will slip, with what is ready and a new time.</t>
        </is>
      </c>
      <c r="D29" s="17" t="n">
        <v>3</v>
      </c>
      <c r="E29" s="17" t="n">
        <v>3</v>
      </c>
      <c r="F29" s="18">
        <f>IF(OR(D29="",E29=""),"",D29-E29)</f>
        <v/>
      </c>
      <c r="G29" s="19">
        <f>IF(F29="","",IF(ABS(F29)&gt;=2,"Discuss",""))</f>
        <v/>
      </c>
      <c r="H29" s="20" t="n"/>
      <c r="I29" s="17" t="n"/>
    </row>
    <row r="30">
      <c r="A30" s="16" t="n">
        <v>29</v>
      </c>
      <c r="B30" s="13" t="inlineStr">
        <is>
          <t>Accountability</t>
        </is>
      </c>
      <c r="C30" s="13" t="inlineStr">
        <is>
          <t>I keep a list of my commitments and check my on-time rate.</t>
        </is>
      </c>
      <c r="D30" s="17" t="n">
        <v>3</v>
      </c>
      <c r="E30" s="17" t="n">
        <v>3</v>
      </c>
      <c r="F30" s="18">
        <f>IF(OR(D30="",E30=""),"",D30-E30)</f>
        <v/>
      </c>
      <c r="G30" s="19">
        <f>IF(F30="","",IF(ABS(F30)&gt;=2,"Discuss",""))</f>
        <v/>
      </c>
      <c r="H30" s="20" t="n"/>
      <c r="I30" s="17" t="n"/>
    </row>
    <row r="31" ht="33" customHeight="1">
      <c r="A31" s="16" t="n">
        <v>30</v>
      </c>
      <c r="B31" s="13" t="inlineStr">
        <is>
          <t>Accountability</t>
        </is>
      </c>
      <c r="C31" s="13" t="inlineStr">
        <is>
          <t>I take care of company property, stock and information as if it were my own.</t>
        </is>
      </c>
      <c r="D31" s="17" t="n">
        <v>4</v>
      </c>
      <c r="E31" s="17" t="n">
        <v>4</v>
      </c>
      <c r="F31" s="18">
        <f>IF(OR(D31="",E31=""),"",D31-E31)</f>
        <v/>
      </c>
      <c r="G31" s="19">
        <f>IF(F31="","",IF(ABS(F31)&gt;=2,"Discuss",""))</f>
        <v/>
      </c>
      <c r="H31" s="20" t="n"/>
      <c r="I31" s="17" t="n"/>
    </row>
  </sheetData>
  <conditionalFormatting sqref="D2:E31">
    <cfRule type="cellIs" priority="1" operator="between" dxfId="0">
      <formula>1</formula>
      <formula>2</formula>
    </cfRule>
    <cfRule type="cellIs" priority="2" operator="equal" dxfId="1">
      <formula>3</formula>
    </cfRule>
    <cfRule type="cellIs" priority="3" operator="between" dxfId="2">
      <formula>4</formula>
      <formula>5</formula>
    </cfRule>
  </conditionalFormatting>
  <conditionalFormatting sqref="I2:I31">
    <cfRule type="cellIs" priority="4" operator="between" dxfId="0">
      <formula>1</formula>
      <formula>2</formula>
    </cfRule>
    <cfRule type="cellIs" priority="5" operator="equal" dxfId="1">
      <formula>3</formula>
    </cfRule>
    <cfRule type="cellIs" priority="6" operator="between" dxfId="2">
      <formula>4</formula>
      <formula>5</formula>
    </cfRule>
  </conditionalFormatting>
  <conditionalFormatting sqref="G2:G31">
    <cfRule type="cellIs" priority="7" operator="equal" dxfId="3">
      <formula>"Discuss"</formula>
    </cfRule>
  </conditionalFormatting>
  <dataValidations count="1">
    <dataValidation sqref="D2:D31 E2:E31 I2:I31" showDropDown="0" showInputMessage="1" showErrorMessage="0" allowBlank="1" errorTitle="Invalid entry" error="Choose a value from the list." prompt="Rate 1 to 5" type="list">
      <formula1>"1,2,3,4,5"</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F15"/>
  <sheetViews>
    <sheetView showGridLines="0" workbookViewId="0">
      <pane ySplit="3" topLeftCell="A4" activePane="bottomLeft" state="frozen"/>
      <selection pane="bottomLeft" activeCell="A1" sqref="A1"/>
    </sheetView>
  </sheetViews>
  <sheetFormatPr baseColWidth="8" defaultRowHeight="15"/>
  <cols>
    <col width="36" customWidth="1" min="1" max="1"/>
    <col width="13" customWidth="1" min="2" max="2"/>
    <col width="13" customWidth="1" min="3" max="3"/>
    <col width="13" customWidth="1" min="4" max="4"/>
    <col width="14" customWidth="1" min="5" max="5"/>
    <col width="12" customWidth="1" min="6" max="6"/>
    <col width="4" customWidth="1" min="7" max="7"/>
    <col width="12" customWidth="1" min="8" max="8"/>
  </cols>
  <sheetData>
    <row r="1" ht="26" customHeight="1">
      <c r="A1" s="1" t="inlineStr">
        <is>
          <t>Summary: self-assessment by area</t>
        </is>
      </c>
      <c r="B1" s="2" t="n"/>
      <c r="C1" s="2" t="n"/>
      <c r="D1" s="2" t="n"/>
      <c r="E1" s="2" t="n"/>
      <c r="F1" s="2" t="n"/>
    </row>
    <row r="2">
      <c r="A2" s="21" t="inlineStr">
        <is>
          <t>Calculated automatically from the Self-assessment sheet. Nothing to type here.</t>
        </is>
      </c>
    </row>
    <row r="3" ht="36" customHeight="1">
      <c r="A3" s="11" t="inlineStr">
        <is>
          <t>Area</t>
        </is>
      </c>
      <c r="B3" s="11" t="inlineStr">
        <is>
          <t>My average</t>
        </is>
      </c>
      <c r="C3" s="11" t="inlineStr">
        <is>
          <t>Reviewer average</t>
        </is>
      </c>
      <c r="D3" s="11" t="inlineStr">
        <is>
          <t>Day 90 average</t>
        </is>
      </c>
      <c r="E3" s="11" t="inlineStr">
        <is>
          <t>Change (Day 90 minus My)</t>
        </is>
      </c>
      <c r="F3" s="11" t="inlineStr">
        <is>
          <t>Rank (1 = lowest)</t>
        </is>
      </c>
    </row>
    <row r="4">
      <c r="A4" s="6" t="inlineStr">
        <is>
          <t>Understanding culture</t>
        </is>
      </c>
      <c r="B4" s="22">
        <f>ROUND(AVERAGEIF('Self-assessment'!$B$2:$B$31,$A4,'Self-assessment'!$D$2:$D$31),1)</f>
        <v/>
      </c>
      <c r="C4" s="22">
        <f>ROUND(AVERAGEIF('Self-assessment'!$B$2:$B$31,$A4,'Self-assessment'!$E$2:$E$31),1)</f>
        <v/>
      </c>
      <c r="D4" s="22">
        <f>IFERROR(ROUND(AVERAGEIF('Self-assessment'!$B$2:$B$31,$A4,'Self-assessment'!$I$2:$I$31),1),"")</f>
        <v/>
      </c>
      <c r="E4" s="23">
        <f>IF(D4="","",D4-B4)</f>
        <v/>
      </c>
      <c r="F4" s="18">
        <f>RANK(B4,$B$4:$B$9,1)+COUNTIF($B$4:B4,B4)-1</f>
        <v/>
      </c>
    </row>
    <row r="5">
      <c r="A5" s="6" t="inlineStr">
        <is>
          <t>Professional conduct</t>
        </is>
      </c>
      <c r="B5" s="22">
        <f>ROUND(AVERAGEIF('Self-assessment'!$B$2:$B$31,$A5,'Self-assessment'!$D$2:$D$31),1)</f>
        <v/>
      </c>
      <c r="C5" s="22">
        <f>ROUND(AVERAGEIF('Self-assessment'!$B$2:$B$31,$A5,'Self-assessment'!$E$2:$E$31),1)</f>
        <v/>
      </c>
      <c r="D5" s="22">
        <f>IFERROR(ROUND(AVERAGEIF('Self-assessment'!$B$2:$B$31,$A5,'Self-assessment'!$I$2:$I$31),1),"")</f>
        <v/>
      </c>
      <c r="E5" s="23">
        <f>IF(D5="","",D5-B5)</f>
        <v/>
      </c>
      <c r="F5" s="18">
        <f>RANK(B5,$B$4:$B$9,1)+COUNTIF($B$4:B5,B5)-1</f>
        <v/>
      </c>
    </row>
    <row r="6">
      <c r="A6" s="6" t="inlineStr">
        <is>
          <t>Communication</t>
        </is>
      </c>
      <c r="B6" s="22">
        <f>ROUND(AVERAGEIF('Self-assessment'!$B$2:$B$31,$A6,'Self-assessment'!$D$2:$D$31),1)</f>
        <v/>
      </c>
      <c r="C6" s="22">
        <f>ROUND(AVERAGEIF('Self-assessment'!$B$2:$B$31,$A6,'Self-assessment'!$E$2:$E$31),1)</f>
        <v/>
      </c>
      <c r="D6" s="22">
        <f>IFERROR(ROUND(AVERAGEIF('Self-assessment'!$B$2:$B$31,$A6,'Self-assessment'!$I$2:$I$31),1),"")</f>
        <v/>
      </c>
      <c r="E6" s="23">
        <f>IF(D6="","",D6-B6)</f>
        <v/>
      </c>
      <c r="F6" s="18">
        <f>RANK(B6,$B$4:$B$9,1)+COUNTIF($B$4:B6,B6)-1</f>
        <v/>
      </c>
    </row>
    <row r="7">
      <c r="A7" s="6" t="inlineStr">
        <is>
          <t>Teamwork</t>
        </is>
      </c>
      <c r="B7" s="22">
        <f>ROUND(AVERAGEIF('Self-assessment'!$B$2:$B$31,$A7,'Self-assessment'!$D$2:$D$31),1)</f>
        <v/>
      </c>
      <c r="C7" s="22">
        <f>ROUND(AVERAGEIF('Self-assessment'!$B$2:$B$31,$A7,'Self-assessment'!$E$2:$E$31),1)</f>
        <v/>
      </c>
      <c r="D7" s="22">
        <f>IFERROR(ROUND(AVERAGEIF('Self-assessment'!$B$2:$B$31,$A7,'Self-assessment'!$I$2:$I$31),1),"")</f>
        <v/>
      </c>
      <c r="E7" s="23">
        <f>IF(D7="","",D7-B7)</f>
        <v/>
      </c>
      <c r="F7" s="18">
        <f>RANK(B7,$B$4:$B$9,1)+COUNTIF($B$4:B7,B7)-1</f>
        <v/>
      </c>
    </row>
    <row r="8">
      <c r="A8" s="6" t="inlineStr">
        <is>
          <t>Customer focus</t>
        </is>
      </c>
      <c r="B8" s="22">
        <f>ROUND(AVERAGEIF('Self-assessment'!$B$2:$B$31,$A8,'Self-assessment'!$D$2:$D$31),1)</f>
        <v/>
      </c>
      <c r="C8" s="22">
        <f>ROUND(AVERAGEIF('Self-assessment'!$B$2:$B$31,$A8,'Self-assessment'!$E$2:$E$31),1)</f>
        <v/>
      </c>
      <c r="D8" s="22">
        <f>IFERROR(ROUND(AVERAGEIF('Self-assessment'!$B$2:$B$31,$A8,'Self-assessment'!$I$2:$I$31),1),"")</f>
        <v/>
      </c>
      <c r="E8" s="23">
        <f>IF(D8="","",D8-B8)</f>
        <v/>
      </c>
      <c r="F8" s="18">
        <f>RANK(B8,$B$4:$B$9,1)+COUNTIF($B$4:B8,B8)-1</f>
        <v/>
      </c>
    </row>
    <row r="9">
      <c r="A9" s="6" t="inlineStr">
        <is>
          <t>Accountability</t>
        </is>
      </c>
      <c r="B9" s="22">
        <f>ROUND(AVERAGEIF('Self-assessment'!$B$2:$B$31,$A9,'Self-assessment'!$D$2:$D$31),1)</f>
        <v/>
      </c>
      <c r="C9" s="22">
        <f>ROUND(AVERAGEIF('Self-assessment'!$B$2:$B$31,$A9,'Self-assessment'!$E$2:$E$31),1)</f>
        <v/>
      </c>
      <c r="D9" s="22">
        <f>IFERROR(ROUND(AVERAGEIF('Self-assessment'!$B$2:$B$31,$A9,'Self-assessment'!$I$2:$I$31),1),"")</f>
        <v/>
      </c>
      <c r="E9" s="23">
        <f>IF(D9="","",D9-B9)</f>
        <v/>
      </c>
      <c r="F9" s="18">
        <f>RANK(B9,$B$4:$B$9,1)+COUNTIF($B$4:B9,B9)-1</f>
        <v/>
      </c>
    </row>
    <row r="10">
      <c r="A10" s="6" t="inlineStr">
        <is>
          <t>Overall</t>
        </is>
      </c>
      <c r="B10" s="24">
        <f>ROUND(AVERAGE(B4:B9),2)</f>
        <v/>
      </c>
      <c r="C10" s="24">
        <f>ROUND(AVERAGE(C4:C9),2)</f>
        <v/>
      </c>
      <c r="D10" s="24">
        <f>IFERROR(ROUND(AVERAGE(D4:D9),2),"")</f>
        <v/>
      </c>
      <c r="E10" s="12" t="n"/>
      <c r="F10" s="12" t="n"/>
    </row>
    <row r="11"/>
    <row r="12">
      <c r="A12" s="6" t="inlineStr">
        <is>
          <t>Lowest area</t>
        </is>
      </c>
      <c r="B12" s="25">
        <f>INDEX($A$4:$A$9,MATCH(1,$F$4:$F$9,0))</f>
        <v/>
      </c>
      <c r="C12" s="12" t="n"/>
    </row>
    <row r="13">
      <c r="A13" s="6" t="inlineStr">
        <is>
          <t>Second lowest area</t>
        </is>
      </c>
      <c r="B13" s="25">
        <f>INDEX($A$4:$A$9,MATCH(2,$F$4:$F$9,0))</f>
        <v/>
      </c>
      <c r="C13" s="12" t="n"/>
    </row>
    <row r="14">
      <c r="A14" s="6" t="inlineStr">
        <is>
          <t>Statements flagged for discussion</t>
        </is>
      </c>
      <c r="B14" s="26">
        <f>COUNTIF('Self-assessment'!G2:G31,"Discuss")</f>
        <v/>
      </c>
      <c r="C14" s="12" t="n"/>
    </row>
    <row r="15">
      <c r="A15" s="6" t="inlineStr">
        <is>
          <t>Ratings of 4 or 5 without evidence</t>
        </is>
      </c>
      <c r="B15" s="26">
        <f>COUNTIFS('Self-assessment'!D2:D31,"&gt;=4",'Self-assessment'!H2:H31,"")</f>
        <v/>
      </c>
      <c r="C15" s="12" t="n"/>
      <c r="D15" s="27" t="inlineStr">
        <is>
          <t>Add an example of evidence for each of these on the Self-assessment sheet.</t>
        </is>
      </c>
    </row>
  </sheetData>
  <mergeCells count="4">
    <mergeCell ref="B13:C13"/>
    <mergeCell ref="B14:C14"/>
    <mergeCell ref="B15:C15"/>
    <mergeCell ref="B12:C12"/>
  </mergeCells>
  <conditionalFormatting sqref="B4:B9">
    <cfRule type="expression" priority="1" dxfId="1">
      <formula>$F4&lt;=2</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0F4C3A"/>
    <outlinePr summaryBelow="1" summaryRight="1"/>
    <pageSetUpPr fitToPage="1"/>
  </sheetPr>
  <dimension ref="A1:J16"/>
  <sheetViews>
    <sheetView showGridLines="0" workbookViewId="0">
      <pane ySplit="8" topLeftCell="A9" activePane="bottomLeft" state="frozen"/>
      <selection pane="bottomLeft" activeCell="A1" sqref="A1"/>
    </sheetView>
  </sheetViews>
  <sheetFormatPr baseColWidth="8" defaultRowHeight="15"/>
  <cols>
    <col width="16" customWidth="1" min="1" max="1"/>
    <col width="22" customWidth="1" min="2" max="2"/>
    <col width="44" customWidth="1" min="3" max="3"/>
    <col width="34" customWidth="1" min="4" max="4"/>
    <col width="16" customWidth="1" min="5" max="5"/>
    <col width="12" customWidth="1" min="6" max="6"/>
    <col width="16" customWidth="1" min="7" max="7"/>
    <col width="26" customWidth="1" min="8" max="8"/>
    <col width="14" customWidth="1" min="9" max="9"/>
    <col width="30" customWidth="1" min="10" max="10"/>
  </cols>
  <sheetData>
    <row r="1"/>
    <row r="2" ht="26" customHeight="1">
      <c r="A2" s="2" t="n"/>
      <c r="B2" s="28" t="inlineStr">
        <is>
          <t>My three commitments for the next 90 days</t>
        </is>
      </c>
      <c r="C2" s="2" t="n"/>
      <c r="D2" s="2" t="n"/>
      <c r="E2" s="2" t="n"/>
      <c r="F2" s="2" t="n"/>
      <c r="G2" s="2" t="n"/>
      <c r="H2" s="2" t="n"/>
      <c r="I2" s="2" t="n"/>
      <c r="J2" s="2" t="n"/>
    </row>
    <row r="3">
      <c r="A3" s="6" t="inlineStr">
        <is>
          <t>Plan start</t>
        </is>
      </c>
      <c r="B3" s="29">
        <f>Instructions!C14</f>
        <v/>
      </c>
    </row>
    <row r="4">
      <c r="A4" s="6" t="inlineStr">
        <is>
          <t>Day 30 review</t>
        </is>
      </c>
      <c r="B4" s="29">
        <f>PlanStart+30</f>
        <v/>
      </c>
    </row>
    <row r="5">
      <c r="A5" s="6" t="inlineStr">
        <is>
          <t>Day 60 review</t>
        </is>
      </c>
      <c r="B5" s="29">
        <f>PlanStart+60</f>
        <v/>
      </c>
    </row>
    <row r="6">
      <c r="A6" s="6" t="inlineStr">
        <is>
          <t>Day 90 review</t>
        </is>
      </c>
      <c r="B6" s="29">
        <f>PlanStart+90</f>
        <v/>
      </c>
    </row>
    <row r="7"/>
    <row r="8" ht="48" customHeight="1">
      <c r="A8" s="11" t="inlineStr">
        <is>
          <t>No.</t>
        </is>
      </c>
      <c r="B8" s="11" t="inlineStr">
        <is>
          <t>Area</t>
        </is>
      </c>
      <c r="C8" s="11" t="inlineStr">
        <is>
          <t>Commitment (what I will do)</t>
        </is>
      </c>
      <c r="D8" s="11" t="inlineStr">
        <is>
          <t>Measure (how it is counted)</t>
        </is>
      </c>
      <c r="E8" s="11" t="inlineStr">
        <is>
          <t>Target</t>
        </is>
      </c>
      <c r="F8" s="11" t="inlineStr">
        <is>
          <t>Start date</t>
        </is>
      </c>
      <c r="G8" s="11" t="inlineStr">
        <is>
          <t>Check frequency</t>
        </is>
      </c>
      <c r="H8" s="11" t="inlineStr">
        <is>
          <t>Support needed</t>
        </is>
      </c>
      <c r="I8" s="11" t="inlineStr">
        <is>
          <t>Agreed with supervisor (Yes or No)</t>
        </is>
      </c>
      <c r="J8" s="11" t="inlineStr">
        <is>
          <t>Supervisor comment</t>
        </is>
      </c>
    </row>
    <row r="9" ht="48" customHeight="1">
      <c r="A9" s="16" t="n">
        <v>1</v>
      </c>
      <c r="B9" s="20" t="inlineStr">
        <is>
          <t>Communication</t>
        </is>
      </c>
      <c r="C9" s="20" t="inlineStr">
        <is>
          <t>Confirm every customer order in writing within two hours, and summarize phone instructions back before acting</t>
        </is>
      </c>
      <c r="D9" s="20" t="inlineStr">
        <is>
          <t>Orders confirmed within 2 hours / orders received, from the order log</t>
        </is>
      </c>
      <c r="E9" s="20" t="inlineStr">
        <is>
          <t>95%</t>
        </is>
      </c>
      <c r="F9" s="30" t="n">
        <v>46328</v>
      </c>
      <c r="G9" s="20" t="inlineStr">
        <is>
          <t>Weekly, Friday</t>
        </is>
      </c>
      <c r="H9" s="20" t="inlineStr">
        <is>
          <t>Order log column for confirmation time</t>
        </is>
      </c>
      <c r="I9" s="17" t="inlineStr">
        <is>
          <t>Yes</t>
        </is>
      </c>
      <c r="J9" s="20" t="inlineStr">
        <is>
          <t>Good, start with hotel orders.</t>
        </is>
      </c>
    </row>
    <row r="10" ht="33" customHeight="1">
      <c r="A10" s="16" t="n">
        <v>2</v>
      </c>
      <c r="B10" s="20" t="inlineStr">
        <is>
          <t>Accountability</t>
        </is>
      </c>
      <c r="C10" s="20" t="inlineStr">
        <is>
          <t>Give a clock time for every promise and call-back, and warn Dawit at once if a commitment will slip</t>
        </is>
      </c>
      <c r="D10" s="20" t="inlineStr">
        <is>
          <t>Commitments kept on time / commitments made, from my commitments list</t>
        </is>
      </c>
      <c r="E10" s="20" t="inlineStr">
        <is>
          <t>95% (March baseline 80%)</t>
        </is>
      </c>
      <c r="F10" s="30" t="n">
        <v>46328</v>
      </c>
      <c r="G10" s="20" t="inlineStr">
        <is>
          <t>Weekly, Friday</t>
        </is>
      </c>
      <c r="H10" s="20" t="inlineStr">
        <is>
          <t>None</t>
        </is>
      </c>
      <c r="I10" s="17" t="inlineStr">
        <is>
          <t>Yes</t>
        </is>
      </c>
      <c r="J10" s="20" t="inlineStr">
        <is>
          <t>Show me the list at each review.</t>
        </is>
      </c>
    </row>
    <row r="11" ht="33" customHeight="1">
      <c r="A11" s="16" t="n">
        <v>3</v>
      </c>
      <c r="B11" s="20" t="inlineStr">
        <is>
          <t>Teamwork</t>
        </is>
      </c>
      <c r="C11" s="20" t="inlineStr">
        <is>
          <t>Complete the customer service to warehouse handover checklist at 16:30 every working day</t>
        </is>
      </c>
      <c r="D11" s="20" t="inlineStr">
        <is>
          <t>Days completed / working days</t>
        </is>
      </c>
      <c r="E11" s="20" t="inlineStr">
        <is>
          <t>100%</t>
        </is>
      </c>
      <c r="F11" s="30" t="n">
        <v>46328</v>
      </c>
      <c r="G11" s="20" t="inlineStr">
        <is>
          <t>Daily, reviewed weekly</t>
        </is>
      </c>
      <c r="H11" s="20" t="inlineStr">
        <is>
          <t>Checklist printed at the counter</t>
        </is>
      </c>
      <c r="I11" s="17" t="inlineStr">
        <is>
          <t>Yes</t>
        </is>
      </c>
      <c r="J11" s="20" t="inlineStr">
        <is>
          <t>Also supports customer focus.</t>
        </is>
      </c>
    </row>
    <row r="12">
      <c r="B12" s="27" t="inlineStr">
        <is>
          <t>At least two commitments should target your lowest areas on the Summary sheet.</t>
        </is>
      </c>
    </row>
    <row r="13">
      <c r="A13" s="6" t="inlineStr">
        <is>
          <t>Plan check</t>
        </is>
      </c>
      <c r="B13" s="6">
        <f>IF(COUNTIF(B9:B11,Summary!B12)+COUNTIF(B9:B11,Summary!B13)&gt;=2,"Plan targets your lowest areas","Check: target at least two of your lowest areas")</f>
        <v/>
      </c>
    </row>
    <row r="14"/>
    <row r="15" ht="33" customHeight="1">
      <c r="A15" s="6" t="inlineStr">
        <is>
          <t>Employee signature and date</t>
        </is>
      </c>
      <c r="C15" s="20" t="n"/>
    </row>
    <row r="16" ht="33" customHeight="1">
      <c r="A16" s="6" t="inlineStr">
        <is>
          <t>Supervisor signature and date</t>
        </is>
      </c>
      <c r="C16" s="20" t="n"/>
    </row>
  </sheetData>
  <mergeCells count="2">
    <mergeCell ref="B12:J12"/>
    <mergeCell ref="B13:E13"/>
  </mergeCells>
  <conditionalFormatting sqref="B13">
    <cfRule type="expression" priority="1" dxfId="0">
      <formula>LEFT($B$13,5)="Check"</formula>
    </cfRule>
    <cfRule type="expression" priority="2" dxfId="2">
      <formula>LEFT($B$13,4)="Plan"</formula>
    </cfRule>
  </conditionalFormatting>
  <dataValidations count="2">
    <dataValidation sqref="B9:B11" showDropDown="0" showInputMessage="0" showErrorMessage="0" allowBlank="1" errorTitle="Invalid entry" error="Choose a value from the list." type="list">
      <formula1>"Understanding culture,Professional conduct,Communication,Teamwork,Customer focus,Accountability"</formula1>
    </dataValidation>
    <dataValidation sqref="I9:I11"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L30"/>
  <sheetViews>
    <sheetView showGridLines="0" workbookViewId="0">
      <pane ySplit="1" topLeftCell="A2" activePane="bottomLeft" state="frozen"/>
      <selection pane="bottomLeft" activeCell="A1" sqref="A1"/>
    </sheetView>
  </sheetViews>
  <sheetFormatPr baseColWidth="8" defaultRowHeight="15"/>
  <cols>
    <col width="10" customWidth="1" min="1" max="1"/>
    <col width="12" customWidth="1" min="2" max="2"/>
    <col width="12" customWidth="1" min="3" max="3"/>
    <col width="12" customWidth="1" min="4" max="4"/>
    <col width="12" customWidth="1" min="5" max="5"/>
    <col width="10" customWidth="1" min="6" max="6"/>
    <col width="10" customWidth="1" min="7" max="7"/>
    <col width="13" customWidth="1" min="8" max="8"/>
    <col width="30" customWidth="1" min="9" max="9"/>
    <col width="32" customWidth="1" min="10" max="10"/>
    <col width="30" customWidth="1" min="11" max="11"/>
    <col width="11" customWidth="1" min="12" max="12"/>
  </cols>
  <sheetData>
    <row r="1" ht="48" customHeight="1">
      <c r="A1" s="11" t="inlineStr">
        <is>
          <t>Review</t>
        </is>
      </c>
      <c r="B1" s="11" t="inlineStr">
        <is>
          <t>Date</t>
        </is>
      </c>
      <c r="C1" s="11" t="inlineStr">
        <is>
          <t>Commitment No.</t>
        </is>
      </c>
      <c r="D1" s="11" t="inlineStr">
        <is>
          <t>Measure: achieved count</t>
        </is>
      </c>
      <c r="E1" s="11" t="inlineStr">
        <is>
          <t>Measure: total count</t>
        </is>
      </c>
      <c r="F1" s="11" t="inlineStr">
        <is>
          <t>Result %</t>
        </is>
      </c>
      <c r="G1" s="11" t="inlineStr">
        <is>
          <t>Target %</t>
        </is>
      </c>
      <c r="H1" s="11" t="inlineStr">
        <is>
          <t>On track?</t>
        </is>
      </c>
      <c r="I1" s="11" t="inlineStr">
        <is>
          <t>What worked</t>
        </is>
      </c>
      <c r="J1" s="11" t="inlineStr">
        <is>
          <t>What to adjust</t>
        </is>
      </c>
      <c r="K1" s="11" t="inlineStr">
        <is>
          <t>Support agreed</t>
        </is>
      </c>
      <c r="L1" s="11" t="inlineStr">
        <is>
          <t>Supervisor initials</t>
        </is>
      </c>
    </row>
    <row r="2" ht="33" customHeight="1">
      <c r="A2" s="6" t="inlineStr">
        <is>
          <t>Day 30</t>
        </is>
      </c>
      <c r="B2" s="31">
        <f>PlanStart+30</f>
        <v/>
      </c>
      <c r="C2" s="17" t="n">
        <v>1</v>
      </c>
      <c r="D2" s="32" t="n">
        <v>142</v>
      </c>
      <c r="E2" s="32" t="n">
        <v>156</v>
      </c>
      <c r="F2" s="33">
        <f>IF(E2=0,"",D2/E2)</f>
        <v/>
      </c>
      <c r="G2" s="34" t="n">
        <v>0.95</v>
      </c>
      <c r="H2" s="19">
        <f>IF(F2="","",IF(F2&gt;=G2,"On track","Below target"))</f>
        <v/>
      </c>
      <c r="I2" s="20" t="inlineStr">
        <is>
          <t>Confirming hotel orders straight after the call</t>
        </is>
      </c>
      <c r="J2" s="20" t="inlineStr">
        <is>
          <t>Supermarket orders on Saturday mornings, set a reminder</t>
        </is>
      </c>
      <c r="K2" s="20" t="inlineStr">
        <is>
          <t>Samuel covers Saturday 08:00 to 09:00 confirmations</t>
        </is>
      </c>
      <c r="L2" s="17" t="inlineStr">
        <is>
          <t>DM</t>
        </is>
      </c>
    </row>
    <row r="3">
      <c r="A3" s="6" t="inlineStr">
        <is>
          <t>Day 30</t>
        </is>
      </c>
      <c r="B3" s="31">
        <f>PlanStart+30</f>
        <v/>
      </c>
      <c r="C3" s="17" t="n">
        <v>2</v>
      </c>
      <c r="D3" s="32" t="n">
        <v>25</v>
      </c>
      <c r="E3" s="32" t="n">
        <v>27</v>
      </c>
      <c r="F3" s="33">
        <f>IF(E3=0,"",D3/E3)</f>
        <v/>
      </c>
      <c r="G3" s="34" t="n">
        <v>0.95</v>
      </c>
      <c r="H3" s="19">
        <f>IF(F3="","",IF(F3&gt;=G3,"On track","Below target"))</f>
        <v/>
      </c>
      <c r="I3" s="20" t="inlineStr">
        <is>
          <t>Clock times on call-backs</t>
        </is>
      </c>
      <c r="J3" s="20" t="inlineStr">
        <is>
          <t>Warn Dawit before 15:00 on Fridays</t>
        </is>
      </c>
      <c r="K3" s="20" t="inlineStr">
        <is>
          <t>None</t>
        </is>
      </c>
      <c r="L3" s="17" t="inlineStr">
        <is>
          <t>DM</t>
        </is>
      </c>
    </row>
    <row r="4">
      <c r="A4" s="6" t="inlineStr">
        <is>
          <t>Day 30</t>
        </is>
      </c>
      <c r="B4" s="31">
        <f>PlanStart+30</f>
        <v/>
      </c>
      <c r="C4" s="17" t="n">
        <v>3</v>
      </c>
      <c r="D4" s="32" t="n">
        <v>22</v>
      </c>
      <c r="E4" s="32" t="n">
        <v>22</v>
      </c>
      <c r="F4" s="33">
        <f>IF(E4=0,"",D4/E4)</f>
        <v/>
      </c>
      <c r="G4" s="34" t="n">
        <v>1</v>
      </c>
      <c r="H4" s="19">
        <f>IF(F4="","",IF(F4&gt;=G4,"On track","Below target"))</f>
        <v/>
      </c>
      <c r="I4" s="20" t="inlineStr">
        <is>
          <t>Printed checklist at the counter</t>
        </is>
      </c>
      <c r="J4" s="20" t="inlineStr">
        <is>
          <t>None</t>
        </is>
      </c>
      <c r="K4" s="20" t="inlineStr">
        <is>
          <t>None</t>
        </is>
      </c>
      <c r="L4" s="17" t="inlineStr">
        <is>
          <t>DM</t>
        </is>
      </c>
    </row>
    <row r="5">
      <c r="A5" s="6" t="inlineStr">
        <is>
          <t>Day 60</t>
        </is>
      </c>
      <c r="B5" s="31">
        <f>PlanStart+60</f>
        <v/>
      </c>
      <c r="C5" s="17" t="n">
        <v>1</v>
      </c>
      <c r="D5" s="32" t="n"/>
      <c r="E5" s="32" t="n"/>
      <c r="F5" s="33">
        <f>IF(E5=0,"",D5/E5)</f>
        <v/>
      </c>
      <c r="G5" s="34" t="n"/>
      <c r="H5" s="19">
        <f>IF(F5="","",IF(F5&gt;=G5,"On track","Below target"))</f>
        <v/>
      </c>
      <c r="I5" s="20" t="n"/>
      <c r="J5" s="20" t="n"/>
      <c r="K5" s="20" t="n"/>
      <c r="L5" s="17" t="n"/>
    </row>
    <row r="6">
      <c r="A6" s="6" t="inlineStr">
        <is>
          <t>Day 60</t>
        </is>
      </c>
      <c r="B6" s="31">
        <f>PlanStart+60</f>
        <v/>
      </c>
      <c r="C6" s="17" t="n">
        <v>2</v>
      </c>
      <c r="D6" s="32" t="n"/>
      <c r="E6" s="32" t="n"/>
      <c r="F6" s="33">
        <f>IF(E6=0,"",D6/E6)</f>
        <v/>
      </c>
      <c r="G6" s="34" t="n"/>
      <c r="H6" s="19">
        <f>IF(F6="","",IF(F6&gt;=G6,"On track","Below target"))</f>
        <v/>
      </c>
      <c r="I6" s="20" t="n"/>
      <c r="J6" s="20" t="n"/>
      <c r="K6" s="20" t="n"/>
      <c r="L6" s="17" t="n"/>
    </row>
    <row r="7">
      <c r="A7" s="6" t="inlineStr">
        <is>
          <t>Day 60</t>
        </is>
      </c>
      <c r="B7" s="31">
        <f>PlanStart+60</f>
        <v/>
      </c>
      <c r="C7" s="17" t="n">
        <v>3</v>
      </c>
      <c r="D7" s="32" t="n"/>
      <c r="E7" s="32" t="n"/>
      <c r="F7" s="33">
        <f>IF(E7=0,"",D7/E7)</f>
        <v/>
      </c>
      <c r="G7" s="34" t="n"/>
      <c r="H7" s="19">
        <f>IF(F7="","",IF(F7&gt;=G7,"On track","Below target"))</f>
        <v/>
      </c>
      <c r="I7" s="20" t="n"/>
      <c r="J7" s="20" t="n"/>
      <c r="K7" s="20" t="n"/>
      <c r="L7" s="17" t="n"/>
    </row>
    <row r="8">
      <c r="A8" s="6" t="inlineStr">
        <is>
          <t>Day 90</t>
        </is>
      </c>
      <c r="B8" s="31">
        <f>PlanStart+90</f>
        <v/>
      </c>
      <c r="C8" s="17" t="n">
        <v>1</v>
      </c>
      <c r="D8" s="32" t="n"/>
      <c r="E8" s="32" t="n"/>
      <c r="F8" s="33">
        <f>IF(E8=0,"",D8/E8)</f>
        <v/>
      </c>
      <c r="G8" s="34" t="n"/>
      <c r="H8" s="19">
        <f>IF(F8="","",IF(F8&gt;=G8,"On track","Below target"))</f>
        <v/>
      </c>
      <c r="I8" s="20" t="n"/>
      <c r="J8" s="20" t="n"/>
      <c r="K8" s="20" t="n"/>
      <c r="L8" s="17" t="n"/>
    </row>
    <row r="9">
      <c r="A9" s="6" t="inlineStr">
        <is>
          <t>Day 90</t>
        </is>
      </c>
      <c r="B9" s="31">
        <f>PlanStart+90</f>
        <v/>
      </c>
      <c r="C9" s="17" t="n">
        <v>2</v>
      </c>
      <c r="D9" s="32" t="n"/>
      <c r="E9" s="32" t="n"/>
      <c r="F9" s="33">
        <f>IF(E9=0,"",D9/E9)</f>
        <v/>
      </c>
      <c r="G9" s="34" t="n"/>
      <c r="H9" s="19">
        <f>IF(F9="","",IF(F9&gt;=G9,"On track","Below target"))</f>
        <v/>
      </c>
      <c r="I9" s="20" t="n"/>
      <c r="J9" s="20" t="n"/>
      <c r="K9" s="20" t="n"/>
      <c r="L9" s="17" t="n"/>
    </row>
    <row r="10">
      <c r="A10" s="6" t="inlineStr">
        <is>
          <t>Day 90</t>
        </is>
      </c>
      <c r="B10" s="31">
        <f>PlanStart+90</f>
        <v/>
      </c>
      <c r="C10" s="17" t="n">
        <v>3</v>
      </c>
      <c r="D10" s="32" t="n"/>
      <c r="E10" s="32" t="n"/>
      <c r="F10" s="33">
        <f>IF(E10=0,"",D10/E10)</f>
        <v/>
      </c>
      <c r="G10" s="34" t="n"/>
      <c r="H10" s="19">
        <f>IF(F10="","",IF(F10&gt;=G10,"On track","Below target"))</f>
        <v/>
      </c>
      <c r="I10" s="20" t="n"/>
      <c r="J10" s="20" t="n"/>
      <c r="K10" s="20" t="n"/>
      <c r="L10" s="17" t="n"/>
    </row>
    <row r="11"/>
    <row r="12"/>
    <row r="13"/>
    <row r="14">
      <c r="A14" s="5" t="inlineStr">
        <is>
          <t>Day 90 reflection (one page): what changed, what you learned about yourself and the team, your next three commitments.</t>
        </is>
      </c>
    </row>
    <row r="15">
      <c r="B15" s="20" t="n"/>
      <c r="C15" s="35" t="n"/>
      <c r="D15" s="35" t="n"/>
      <c r="E15" s="35" t="n"/>
      <c r="F15" s="35" t="n"/>
      <c r="G15" s="35" t="n"/>
      <c r="H15" s="35" t="n"/>
      <c r="I15" s="35" t="n"/>
      <c r="J15" s="35" t="n"/>
      <c r="K15" s="35" t="n"/>
      <c r="L15" s="35" t="n"/>
    </row>
    <row r="16">
      <c r="B16" s="35" t="n"/>
      <c r="C16" s="35" t="n"/>
      <c r="D16" s="35" t="n"/>
      <c r="E16" s="35" t="n"/>
      <c r="F16" s="35" t="n"/>
      <c r="G16" s="35" t="n"/>
      <c r="H16" s="35" t="n"/>
      <c r="I16" s="35" t="n"/>
      <c r="J16" s="35" t="n"/>
      <c r="K16" s="35" t="n"/>
      <c r="L16" s="35" t="n"/>
    </row>
    <row r="17">
      <c r="B17" s="35" t="n"/>
      <c r="C17" s="35" t="n"/>
      <c r="D17" s="35" t="n"/>
      <c r="E17" s="35" t="n"/>
      <c r="F17" s="35" t="n"/>
      <c r="G17" s="35" t="n"/>
      <c r="H17" s="35" t="n"/>
      <c r="I17" s="35" t="n"/>
      <c r="J17" s="35" t="n"/>
      <c r="K17" s="35" t="n"/>
      <c r="L17" s="35" t="n"/>
    </row>
    <row r="18">
      <c r="B18" s="35" t="n"/>
      <c r="C18" s="35" t="n"/>
      <c r="D18" s="35" t="n"/>
      <c r="E18" s="35" t="n"/>
      <c r="F18" s="35" t="n"/>
      <c r="G18" s="35" t="n"/>
      <c r="H18" s="35" t="n"/>
      <c r="I18" s="35" t="n"/>
      <c r="J18" s="35" t="n"/>
      <c r="K18" s="35" t="n"/>
      <c r="L18" s="35" t="n"/>
    </row>
    <row r="19">
      <c r="B19" s="35" t="n"/>
      <c r="C19" s="35" t="n"/>
      <c r="D19" s="35" t="n"/>
      <c r="E19" s="35" t="n"/>
      <c r="F19" s="35" t="n"/>
      <c r="G19" s="35" t="n"/>
      <c r="H19" s="35" t="n"/>
      <c r="I19" s="35" t="n"/>
      <c r="J19" s="35" t="n"/>
      <c r="K19" s="35" t="n"/>
      <c r="L19" s="35" t="n"/>
    </row>
    <row r="20">
      <c r="B20" s="35" t="n"/>
      <c r="C20" s="35" t="n"/>
      <c r="D20" s="35" t="n"/>
      <c r="E20" s="35" t="n"/>
      <c r="F20" s="35" t="n"/>
      <c r="G20" s="35" t="n"/>
      <c r="H20" s="35" t="n"/>
      <c r="I20" s="35" t="n"/>
      <c r="J20" s="35" t="n"/>
      <c r="K20" s="35" t="n"/>
      <c r="L20" s="35" t="n"/>
    </row>
    <row r="21">
      <c r="B21" s="35" t="n"/>
      <c r="C21" s="35" t="n"/>
      <c r="D21" s="35" t="n"/>
      <c r="E21" s="35" t="n"/>
      <c r="F21" s="35" t="n"/>
      <c r="G21" s="35" t="n"/>
      <c r="H21" s="35" t="n"/>
      <c r="I21" s="35" t="n"/>
      <c r="J21" s="35" t="n"/>
      <c r="K21" s="35" t="n"/>
      <c r="L21" s="35" t="n"/>
    </row>
    <row r="22">
      <c r="B22" s="35" t="n"/>
      <c r="C22" s="35" t="n"/>
      <c r="D22" s="35" t="n"/>
      <c r="E22" s="35" t="n"/>
      <c r="F22" s="35" t="n"/>
      <c r="G22" s="35" t="n"/>
      <c r="H22" s="35" t="n"/>
      <c r="I22" s="35" t="n"/>
      <c r="J22" s="35" t="n"/>
      <c r="K22" s="35" t="n"/>
      <c r="L22" s="35" t="n"/>
    </row>
    <row r="23">
      <c r="B23" s="35" t="n"/>
      <c r="C23" s="35" t="n"/>
      <c r="D23" s="35" t="n"/>
      <c r="E23" s="35" t="n"/>
      <c r="F23" s="35" t="n"/>
      <c r="G23" s="35" t="n"/>
      <c r="H23" s="35" t="n"/>
      <c r="I23" s="35" t="n"/>
      <c r="J23" s="35" t="n"/>
      <c r="K23" s="35" t="n"/>
      <c r="L23" s="35" t="n"/>
    </row>
    <row r="24">
      <c r="B24" s="35" t="n"/>
      <c r="C24" s="35" t="n"/>
      <c r="D24" s="35" t="n"/>
      <c r="E24" s="35" t="n"/>
      <c r="F24" s="35" t="n"/>
      <c r="G24" s="35" t="n"/>
      <c r="H24" s="35" t="n"/>
      <c r="I24" s="35" t="n"/>
      <c r="J24" s="35" t="n"/>
      <c r="K24" s="35" t="n"/>
      <c r="L24" s="35" t="n"/>
    </row>
    <row r="25">
      <c r="B25" s="35" t="n"/>
      <c r="C25" s="35" t="n"/>
      <c r="D25" s="35" t="n"/>
      <c r="E25" s="35" t="n"/>
      <c r="F25" s="35" t="n"/>
      <c r="G25" s="35" t="n"/>
      <c r="H25" s="35" t="n"/>
      <c r="I25" s="35" t="n"/>
      <c r="J25" s="35" t="n"/>
      <c r="K25" s="35" t="n"/>
      <c r="L25" s="35" t="n"/>
    </row>
    <row r="26">
      <c r="B26" s="35" t="n"/>
      <c r="C26" s="35" t="n"/>
      <c r="D26" s="35" t="n"/>
      <c r="E26" s="35" t="n"/>
      <c r="F26" s="35" t="n"/>
      <c r="G26" s="35" t="n"/>
      <c r="H26" s="35" t="n"/>
      <c r="I26" s="35" t="n"/>
      <c r="J26" s="35" t="n"/>
      <c r="K26" s="35" t="n"/>
      <c r="L26" s="35" t="n"/>
    </row>
    <row r="27">
      <c r="B27" s="35" t="n"/>
      <c r="C27" s="35" t="n"/>
      <c r="D27" s="35" t="n"/>
      <c r="E27" s="35" t="n"/>
      <c r="F27" s="35" t="n"/>
      <c r="G27" s="35" t="n"/>
      <c r="H27" s="35" t="n"/>
      <c r="I27" s="35" t="n"/>
      <c r="J27" s="35" t="n"/>
      <c r="K27" s="35" t="n"/>
      <c r="L27" s="35" t="n"/>
    </row>
    <row r="28">
      <c r="B28" s="35" t="n"/>
      <c r="C28" s="35" t="n"/>
      <c r="D28" s="35" t="n"/>
      <c r="E28" s="35" t="n"/>
      <c r="F28" s="35" t="n"/>
      <c r="G28" s="35" t="n"/>
      <c r="H28" s="35" t="n"/>
      <c r="I28" s="35" t="n"/>
      <c r="J28" s="35" t="n"/>
      <c r="K28" s="35" t="n"/>
      <c r="L28" s="35" t="n"/>
    </row>
    <row r="29">
      <c r="B29" s="35" t="n"/>
      <c r="C29" s="35" t="n"/>
      <c r="D29" s="35" t="n"/>
      <c r="E29" s="35" t="n"/>
      <c r="F29" s="35" t="n"/>
      <c r="G29" s="35" t="n"/>
      <c r="H29" s="35" t="n"/>
      <c r="I29" s="35" t="n"/>
      <c r="J29" s="35" t="n"/>
      <c r="K29" s="35" t="n"/>
      <c r="L29" s="35" t="n"/>
    </row>
    <row r="30">
      <c r="B30" s="35" t="n"/>
      <c r="C30" s="35" t="n"/>
      <c r="D30" s="35" t="n"/>
      <c r="E30" s="35" t="n"/>
      <c r="F30" s="35" t="n"/>
      <c r="G30" s="35" t="n"/>
      <c r="H30" s="35" t="n"/>
      <c r="I30" s="35" t="n"/>
      <c r="J30" s="35" t="n"/>
      <c r="K30" s="35" t="n"/>
      <c r="L30" s="35" t="n"/>
    </row>
  </sheetData>
  <mergeCells count="2">
    <mergeCell ref="A14:L14"/>
    <mergeCell ref="B15:L30"/>
  </mergeCells>
  <conditionalFormatting sqref="H2:H10">
    <cfRule type="cellIs" priority="1" operator="equal" dxfId="2">
      <formula>"On track"</formula>
    </cfRule>
    <cfRule type="cellIs" priority="2" operator="equal" dxfId="1">
      <formula>"Below target"</formula>
    </cfRule>
  </conditionalFormatting>
  <dataValidations count="1">
    <dataValidation sqref="G2:G10" showDropDown="0" showInputMessage="1" showErrorMessage="0" allowBlank="1" errorTitle="Invalid entry" error="Enter a number from 0 to 1." prompt="Enter the target as a percentage, for example 95%" type="decimal" operator="between">
      <formula1>0</formula1>
      <formula2>1</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D4A72C"/>
    <outlinePr summaryBelow="1" summaryRight="1"/>
    <pageSetUpPr fitToPage="1"/>
  </sheetPr>
  <dimension ref="A1:AB35"/>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52" customWidth="1" min="3" max="3"/>
    <col width="10" customWidth="1" min="4" max="4"/>
    <col width="10" customWidth="1" min="5" max="5"/>
    <col width="10" customWidth="1" min="6" max="6"/>
    <col width="5.2" customWidth="1" min="7" max="7"/>
    <col width="5.2" customWidth="1" min="8" max="8"/>
    <col width="5.2" customWidth="1" min="9" max="9"/>
    <col width="5.2" customWidth="1" min="10" max="10"/>
    <col width="5.2" customWidth="1" min="11" max="11"/>
    <col width="5.2" customWidth="1" min="12" max="12"/>
    <col width="5.2" customWidth="1" min="13" max="13"/>
    <col width="5.2" customWidth="1" min="14" max="14"/>
    <col width="5.2" customWidth="1" min="15" max="15"/>
    <col width="5.2" customWidth="1" min="16" max="16"/>
    <col width="5.2" customWidth="1" min="17" max="17"/>
    <col width="5.2" customWidth="1" min="18" max="18"/>
    <col width="5.2" customWidth="1" min="19" max="19"/>
    <col width="5.2" customWidth="1" min="20" max="20"/>
    <col width="5.2" customWidth="1" min="21" max="21"/>
    <col width="5.2" customWidth="1" min="22" max="22"/>
    <col width="5.2" customWidth="1" min="23" max="23"/>
    <col width="11" customWidth="1" min="24" max="24"/>
    <col width="11" customWidth="1" min="25" max="25"/>
    <col width="11" customWidth="1" min="26" max="26"/>
    <col width="10" customWidth="1" min="27" max="27"/>
    <col width="11" customWidth="1" min="28" max="28"/>
  </cols>
  <sheetData>
    <row r="1" ht="26" customHeight="1">
      <c r="A1" s="1" t="inlineStr">
        <is>
          <t>Team Climate Review (L2)</t>
        </is>
      </c>
      <c r="B1" s="2" t="n"/>
      <c r="C1" s="2" t="n"/>
      <c r="D1" s="2" t="n"/>
      <c r="E1" s="2" t="n"/>
      <c r="F1" s="2" t="n"/>
      <c r="G1" s="2" t="n"/>
      <c r="H1" s="2" t="n"/>
      <c r="I1" s="2" t="n"/>
      <c r="J1" s="2" t="n"/>
      <c r="K1" s="2" t="n"/>
      <c r="L1" s="2" t="n"/>
    </row>
    <row r="2">
      <c r="B2" s="6" t="inlineStr">
        <is>
          <t>Team name</t>
        </is>
      </c>
      <c r="C2" s="36" t="inlineStr">
        <is>
          <t>Adama distribution center</t>
        </is>
      </c>
      <c r="D2" s="27" t="inlineStr">
        <is>
          <t>Anonymous survey: 1 strongly disagree to 5 strongly agree. One column per respondent, up to 20. Report only with at least the minimum number of responses.</t>
        </is>
      </c>
    </row>
    <row r="3">
      <c r="B3" s="6" t="inlineStr">
        <is>
          <t>Team size</t>
        </is>
      </c>
      <c r="C3" s="37" t="n">
        <v>11</v>
      </c>
    </row>
    <row r="4">
      <c r="B4" s="6" t="inlineStr">
        <is>
          <t>Survey date</t>
        </is>
      </c>
      <c r="C4" s="38" t="n">
        <v>46335</v>
      </c>
    </row>
    <row r="5">
      <c r="B5" s="6" t="inlineStr">
        <is>
          <t>Minimum responses to report</t>
        </is>
      </c>
      <c r="C5" s="37" t="n">
        <v>5</v>
      </c>
    </row>
    <row r="6"/>
    <row r="7" ht="36" customHeight="1">
      <c r="A7" s="11" t="inlineStr">
        <is>
          <t>No.</t>
        </is>
      </c>
      <c r="B7" s="11" t="inlineStr">
        <is>
          <t>Dimension</t>
        </is>
      </c>
      <c r="C7" s="11" t="inlineStr">
        <is>
          <t>Statement</t>
        </is>
      </c>
      <c r="D7" s="11" t="inlineStr">
        <is>
          <t>R1</t>
        </is>
      </c>
      <c r="E7" s="11" t="inlineStr">
        <is>
          <t>R2</t>
        </is>
      </c>
      <c r="F7" s="11" t="inlineStr">
        <is>
          <t>R3</t>
        </is>
      </c>
      <c r="G7" s="11" t="inlineStr">
        <is>
          <t>R4</t>
        </is>
      </c>
      <c r="H7" s="11" t="inlineStr">
        <is>
          <t>R5</t>
        </is>
      </c>
      <c r="I7" s="11" t="inlineStr">
        <is>
          <t>R6</t>
        </is>
      </c>
      <c r="J7" s="11" t="inlineStr">
        <is>
          <t>R7</t>
        </is>
      </c>
      <c r="K7" s="11" t="inlineStr">
        <is>
          <t>R8</t>
        </is>
      </c>
      <c r="L7" s="11" t="inlineStr">
        <is>
          <t>R9</t>
        </is>
      </c>
      <c r="M7" s="11" t="inlineStr">
        <is>
          <t>R10</t>
        </is>
      </c>
      <c r="N7" s="11" t="inlineStr">
        <is>
          <t>R11</t>
        </is>
      </c>
      <c r="O7" s="11" t="inlineStr">
        <is>
          <t>R12</t>
        </is>
      </c>
      <c r="P7" s="11" t="inlineStr">
        <is>
          <t>R13</t>
        </is>
      </c>
      <c r="Q7" s="11" t="inlineStr">
        <is>
          <t>R14</t>
        </is>
      </c>
      <c r="R7" s="11" t="inlineStr">
        <is>
          <t>R15</t>
        </is>
      </c>
      <c r="S7" s="11" t="inlineStr">
        <is>
          <t>R16</t>
        </is>
      </c>
      <c r="T7" s="11" t="inlineStr">
        <is>
          <t>R17</t>
        </is>
      </c>
      <c r="U7" s="11" t="inlineStr">
        <is>
          <t>R18</t>
        </is>
      </c>
      <c r="V7" s="11" t="inlineStr">
        <is>
          <t>R19</t>
        </is>
      </c>
      <c r="W7" s="11" t="inlineStr">
        <is>
          <t>R20</t>
        </is>
      </c>
      <c r="X7" s="11" t="inlineStr">
        <is>
          <t>Responses</t>
        </is>
      </c>
      <c r="Y7" s="11" t="inlineStr">
        <is>
          <t>Favorable (4 or 5)</t>
        </is>
      </c>
      <c r="Z7" s="11" t="inlineStr">
        <is>
          <t>% favorable</t>
        </is>
      </c>
      <c r="AA7" s="11" t="inlineStr">
        <is>
          <t>Average</t>
        </is>
      </c>
      <c r="AB7" s="11" t="inlineStr">
        <is>
          <t>Sum of answers</t>
        </is>
      </c>
    </row>
    <row r="8">
      <c r="A8" s="16" t="n">
        <v>1</v>
      </c>
      <c r="B8" s="13" t="inlineStr">
        <is>
          <t>Trust and respect</t>
        </is>
      </c>
      <c r="C8" s="13" t="inlineStr">
        <is>
          <t>I can rely on my teammates to do what they say they will do</t>
        </is>
      </c>
      <c r="D8" s="17" t="n">
        <v>5</v>
      </c>
      <c r="E8" s="17" t="n">
        <v>4</v>
      </c>
      <c r="F8" s="17" t="n">
        <v>4</v>
      </c>
      <c r="G8" s="17" t="n">
        <v>4</v>
      </c>
      <c r="H8" s="17" t="n">
        <v>2</v>
      </c>
      <c r="I8" s="17" t="n">
        <v>4</v>
      </c>
      <c r="J8" s="17" t="n">
        <v>5</v>
      </c>
      <c r="K8" s="17" t="n">
        <v>3</v>
      </c>
      <c r="L8" s="17" t="n">
        <v>4</v>
      </c>
      <c r="M8" s="17" t="n">
        <v>4</v>
      </c>
      <c r="N8" s="17" t="n"/>
      <c r="O8" s="17" t="n"/>
      <c r="P8" s="17" t="n"/>
      <c r="Q8" s="17" t="n"/>
      <c r="R8" s="17" t="n"/>
      <c r="S8" s="17" t="n"/>
      <c r="T8" s="17" t="n"/>
      <c r="U8" s="17" t="n"/>
      <c r="V8" s="17" t="n"/>
      <c r="W8" s="17" t="n"/>
      <c r="X8" s="18">
        <f>COUNT(D8:W8)</f>
        <v/>
      </c>
      <c r="Y8" s="18">
        <f>COUNTIF(D8:W8,"&gt;=4")</f>
        <v/>
      </c>
      <c r="Z8" s="39">
        <f>IF(X8=0,"",Y8/X8)</f>
        <v/>
      </c>
      <c r="AA8" s="22">
        <f>IF(X8=0,"",AVERAGE(D8:W8))</f>
        <v/>
      </c>
      <c r="AB8" s="18">
        <f>SUM(D8:W8)</f>
        <v/>
      </c>
    </row>
    <row r="9" ht="33" customHeight="1">
      <c r="A9" s="16" t="n">
        <v>2</v>
      </c>
      <c r="B9" s="13" t="inlineStr">
        <is>
          <t>Trust and respect</t>
        </is>
      </c>
      <c r="C9" s="13" t="inlineStr">
        <is>
          <t>People here treat each other with respect, whatever their role</t>
        </is>
      </c>
      <c r="D9" s="17" t="n">
        <v>5</v>
      </c>
      <c r="E9" s="17" t="n">
        <v>5</v>
      </c>
      <c r="F9" s="17" t="n">
        <v>5</v>
      </c>
      <c r="G9" s="17" t="n">
        <v>2</v>
      </c>
      <c r="H9" s="17" t="n">
        <v>4</v>
      </c>
      <c r="I9" s="17" t="n">
        <v>4</v>
      </c>
      <c r="J9" s="17" t="n">
        <v>4</v>
      </c>
      <c r="K9" s="17" t="n">
        <v>3</v>
      </c>
      <c r="L9" s="17" t="n">
        <v>4</v>
      </c>
      <c r="M9" s="17" t="n">
        <v>3</v>
      </c>
      <c r="N9" s="17" t="n"/>
      <c r="O9" s="17" t="n"/>
      <c r="P9" s="17" t="n"/>
      <c r="Q9" s="17" t="n"/>
      <c r="R9" s="17" t="n"/>
      <c r="S9" s="17" t="n"/>
      <c r="T9" s="17" t="n"/>
      <c r="U9" s="17" t="n"/>
      <c r="V9" s="17" t="n"/>
      <c r="W9" s="17" t="n"/>
      <c r="X9" s="18">
        <f>COUNT(D9:W9)</f>
        <v/>
      </c>
      <c r="Y9" s="18">
        <f>COUNTIF(D9:W9,"&gt;=4")</f>
        <v/>
      </c>
      <c r="Z9" s="39">
        <f>IF(X9=0,"",Y9/X9)</f>
        <v/>
      </c>
      <c r="AA9" s="22">
        <f>IF(X9=0,"",AVERAGE(D9:W9))</f>
        <v/>
      </c>
      <c r="AB9" s="18">
        <f>SUM(D9:W9)</f>
        <v/>
      </c>
    </row>
    <row r="10" ht="33" customHeight="1">
      <c r="A10" s="16" t="n">
        <v>3</v>
      </c>
      <c r="B10" s="13" t="inlineStr">
        <is>
          <t>Psychological safety</t>
        </is>
      </c>
      <c r="C10" s="13" t="inlineStr">
        <is>
          <t>I can raise a problem or admit a mistake without being blamed</t>
        </is>
      </c>
      <c r="D10" s="17" t="n">
        <v>3</v>
      </c>
      <c r="E10" s="17" t="n">
        <v>3</v>
      </c>
      <c r="F10" s="17" t="n">
        <v>4</v>
      </c>
      <c r="G10" s="17" t="n">
        <v>1</v>
      </c>
      <c r="H10" s="17" t="n">
        <v>1</v>
      </c>
      <c r="I10" s="17" t="n">
        <v>4</v>
      </c>
      <c r="J10" s="17" t="n">
        <v>2</v>
      </c>
      <c r="K10" s="17" t="n">
        <v>2</v>
      </c>
      <c r="L10" s="17" t="n">
        <v>4</v>
      </c>
      <c r="M10" s="17" t="n">
        <v>4</v>
      </c>
      <c r="N10" s="17" t="n"/>
      <c r="O10" s="17" t="n"/>
      <c r="P10" s="17" t="n"/>
      <c r="Q10" s="17" t="n"/>
      <c r="R10" s="17" t="n"/>
      <c r="S10" s="17" t="n"/>
      <c r="T10" s="17" t="n"/>
      <c r="U10" s="17" t="n"/>
      <c r="V10" s="17" t="n"/>
      <c r="W10" s="17" t="n"/>
      <c r="X10" s="18">
        <f>COUNT(D10:W10)</f>
        <v/>
      </c>
      <c r="Y10" s="18">
        <f>COUNTIF(D10:W10,"&gt;=4")</f>
        <v/>
      </c>
      <c r="Z10" s="39">
        <f>IF(X10=0,"",Y10/X10)</f>
        <v/>
      </c>
      <c r="AA10" s="22">
        <f>IF(X10=0,"",AVERAGE(D10:W10))</f>
        <v/>
      </c>
      <c r="AB10" s="18">
        <f>SUM(D10:W10)</f>
        <v/>
      </c>
    </row>
    <row r="11">
      <c r="A11" s="16" t="n">
        <v>4</v>
      </c>
      <c r="B11" s="13" t="inlineStr">
        <is>
          <t>Psychological safety</t>
        </is>
      </c>
      <c r="C11" s="13" t="inlineStr">
        <is>
          <t>It is safe to disagree with my supervisor</t>
        </is>
      </c>
      <c r="D11" s="17" t="n">
        <v>4</v>
      </c>
      <c r="E11" s="17" t="n">
        <v>3</v>
      </c>
      <c r="F11" s="17" t="n">
        <v>2</v>
      </c>
      <c r="G11" s="17" t="n">
        <v>2</v>
      </c>
      <c r="H11" s="17" t="n">
        <v>4</v>
      </c>
      <c r="I11" s="17" t="n">
        <v>4</v>
      </c>
      <c r="J11" s="17" t="n">
        <v>3</v>
      </c>
      <c r="K11" s="17" t="n">
        <v>1</v>
      </c>
      <c r="L11" s="17" t="n">
        <v>3</v>
      </c>
      <c r="M11" s="17" t="n">
        <v>2</v>
      </c>
      <c r="N11" s="17" t="n"/>
      <c r="O11" s="17" t="n"/>
      <c r="P11" s="17" t="n"/>
      <c r="Q11" s="17" t="n"/>
      <c r="R11" s="17" t="n"/>
      <c r="S11" s="17" t="n"/>
      <c r="T11" s="17" t="n"/>
      <c r="U11" s="17" t="n"/>
      <c r="V11" s="17" t="n"/>
      <c r="W11" s="17" t="n"/>
      <c r="X11" s="18">
        <f>COUNT(D11:W11)</f>
        <v/>
      </c>
      <c r="Y11" s="18">
        <f>COUNTIF(D11:W11,"&gt;=4")</f>
        <v/>
      </c>
      <c r="Z11" s="39">
        <f>IF(X11=0,"",Y11/X11)</f>
        <v/>
      </c>
      <c r="AA11" s="22">
        <f>IF(X11=0,"",AVERAGE(D11:W11))</f>
        <v/>
      </c>
      <c r="AB11" s="18">
        <f>SUM(D11:W11)</f>
        <v/>
      </c>
    </row>
    <row r="12">
      <c r="A12" s="16" t="n">
        <v>5</v>
      </c>
      <c r="B12" s="13" t="inlineStr">
        <is>
          <t>Feedback and conflict</t>
        </is>
      </c>
      <c r="C12" s="13" t="inlineStr">
        <is>
          <t>I get useful feedback on my work at least monthly</t>
        </is>
      </c>
      <c r="D12" s="17" t="n">
        <v>4</v>
      </c>
      <c r="E12" s="17" t="n">
        <v>3</v>
      </c>
      <c r="F12" s="17" t="n">
        <v>5</v>
      </c>
      <c r="G12" s="17" t="n">
        <v>4</v>
      </c>
      <c r="H12" s="17" t="n">
        <v>4</v>
      </c>
      <c r="I12" s="17" t="n">
        <v>1</v>
      </c>
      <c r="J12" s="17" t="n">
        <v>3</v>
      </c>
      <c r="K12" s="17" t="n">
        <v>1</v>
      </c>
      <c r="L12" s="17" t="n">
        <v>4</v>
      </c>
      <c r="M12" s="17" t="n">
        <v>2</v>
      </c>
      <c r="N12" s="17" t="n"/>
      <c r="O12" s="17" t="n"/>
      <c r="P12" s="17" t="n"/>
      <c r="Q12" s="17" t="n"/>
      <c r="R12" s="17" t="n"/>
      <c r="S12" s="17" t="n"/>
      <c r="T12" s="17" t="n"/>
      <c r="U12" s="17" t="n"/>
      <c r="V12" s="17" t="n"/>
      <c r="W12" s="17" t="n"/>
      <c r="X12" s="18">
        <f>COUNT(D12:W12)</f>
        <v/>
      </c>
      <c r="Y12" s="18">
        <f>COUNTIF(D12:W12,"&gt;=4")</f>
        <v/>
      </c>
      <c r="Z12" s="39">
        <f>IF(X12=0,"",Y12/X12)</f>
        <v/>
      </c>
      <c r="AA12" s="22">
        <f>IF(X12=0,"",AVERAGE(D12:W12))</f>
        <v/>
      </c>
      <c r="AB12" s="18">
        <f>SUM(D12:W12)</f>
        <v/>
      </c>
    </row>
    <row r="13">
      <c r="A13" s="16" t="n">
        <v>6</v>
      </c>
      <c r="B13" s="13" t="inlineStr">
        <is>
          <t>Feedback and conflict</t>
        </is>
      </c>
      <c r="C13" s="13" t="inlineStr">
        <is>
          <t>Disagreements in our team are resolved, not avoided</t>
        </is>
      </c>
      <c r="D13" s="17" t="n">
        <v>2</v>
      </c>
      <c r="E13" s="17" t="n">
        <v>2</v>
      </c>
      <c r="F13" s="17" t="n">
        <v>4</v>
      </c>
      <c r="G13" s="17" t="n">
        <v>4</v>
      </c>
      <c r="H13" s="17" t="n">
        <v>3</v>
      </c>
      <c r="I13" s="17" t="n">
        <v>4</v>
      </c>
      <c r="J13" s="17" t="n">
        <v>2</v>
      </c>
      <c r="K13" s="17" t="n">
        <v>3</v>
      </c>
      <c r="L13" s="17" t="n">
        <v>3</v>
      </c>
      <c r="M13" s="17" t="n">
        <v>4</v>
      </c>
      <c r="N13" s="17" t="n"/>
      <c r="O13" s="17" t="n"/>
      <c r="P13" s="17" t="n"/>
      <c r="Q13" s="17" t="n"/>
      <c r="R13" s="17" t="n"/>
      <c r="S13" s="17" t="n"/>
      <c r="T13" s="17" t="n"/>
      <c r="U13" s="17" t="n"/>
      <c r="V13" s="17" t="n"/>
      <c r="W13" s="17" t="n"/>
      <c r="X13" s="18">
        <f>COUNT(D13:W13)</f>
        <v/>
      </c>
      <c r="Y13" s="18">
        <f>COUNTIF(D13:W13,"&gt;=4")</f>
        <v/>
      </c>
      <c r="Z13" s="39">
        <f>IF(X13=0,"",Y13/X13)</f>
        <v/>
      </c>
      <c r="AA13" s="22">
        <f>IF(X13=0,"",AVERAGE(D13:W13))</f>
        <v/>
      </c>
      <c r="AB13" s="18">
        <f>SUM(D13:W13)</f>
        <v/>
      </c>
    </row>
    <row r="14">
      <c r="A14" s="16" t="n">
        <v>7</v>
      </c>
      <c r="B14" s="13" t="inlineStr">
        <is>
          <t>Goals and productivity</t>
        </is>
      </c>
      <c r="C14" s="13" t="inlineStr">
        <is>
          <t>I know my top three goals for this quarter</t>
        </is>
      </c>
      <c r="D14" s="17" t="n">
        <v>4</v>
      </c>
      <c r="E14" s="17" t="n">
        <v>4</v>
      </c>
      <c r="F14" s="17" t="n">
        <v>3</v>
      </c>
      <c r="G14" s="17" t="n">
        <v>4</v>
      </c>
      <c r="H14" s="17" t="n">
        <v>3</v>
      </c>
      <c r="I14" s="17" t="n">
        <v>4</v>
      </c>
      <c r="J14" s="17" t="n">
        <v>4</v>
      </c>
      <c r="K14" s="17" t="n">
        <v>4</v>
      </c>
      <c r="L14" s="17" t="n">
        <v>1</v>
      </c>
      <c r="M14" s="17" t="n">
        <v>5</v>
      </c>
      <c r="N14" s="17" t="n"/>
      <c r="O14" s="17" t="n"/>
      <c r="P14" s="17" t="n"/>
      <c r="Q14" s="17" t="n"/>
      <c r="R14" s="17" t="n"/>
      <c r="S14" s="17" t="n"/>
      <c r="T14" s="17" t="n"/>
      <c r="U14" s="17" t="n"/>
      <c r="V14" s="17" t="n"/>
      <c r="W14" s="17" t="n"/>
      <c r="X14" s="18">
        <f>COUNT(D14:W14)</f>
        <v/>
      </c>
      <c r="Y14" s="18">
        <f>COUNTIF(D14:W14,"&gt;=4")</f>
        <v/>
      </c>
      <c r="Z14" s="39">
        <f>IF(X14=0,"",Y14/X14)</f>
        <v/>
      </c>
      <c r="AA14" s="22">
        <f>IF(X14=0,"",AVERAGE(D14:W14))</f>
        <v/>
      </c>
      <c r="AB14" s="18">
        <f>SUM(D14:W14)</f>
        <v/>
      </c>
    </row>
    <row r="15">
      <c r="A15" s="16" t="n">
        <v>8</v>
      </c>
      <c r="B15" s="13" t="inlineStr">
        <is>
          <t>Goals and productivity</t>
        </is>
      </c>
      <c r="C15" s="13" t="inlineStr">
        <is>
          <t>Our meetings and routines make good use of my time</t>
        </is>
      </c>
      <c r="D15" s="17" t="n">
        <v>3</v>
      </c>
      <c r="E15" s="17" t="n">
        <v>4</v>
      </c>
      <c r="F15" s="17" t="n">
        <v>4</v>
      </c>
      <c r="G15" s="17" t="n">
        <v>5</v>
      </c>
      <c r="H15" s="17" t="n">
        <v>4</v>
      </c>
      <c r="I15" s="17" t="n">
        <v>2</v>
      </c>
      <c r="J15" s="17" t="n">
        <v>4</v>
      </c>
      <c r="K15" s="17" t="n">
        <v>3</v>
      </c>
      <c r="L15" s="17" t="n">
        <v>3</v>
      </c>
      <c r="M15" s="17" t="n">
        <v>4</v>
      </c>
      <c r="N15" s="17" t="n"/>
      <c r="O15" s="17" t="n"/>
      <c r="P15" s="17" t="n"/>
      <c r="Q15" s="17" t="n"/>
      <c r="R15" s="17" t="n"/>
      <c r="S15" s="17" t="n"/>
      <c r="T15" s="17" t="n"/>
      <c r="U15" s="17" t="n"/>
      <c r="V15" s="17" t="n"/>
      <c r="W15" s="17" t="n"/>
      <c r="X15" s="18">
        <f>COUNT(D15:W15)</f>
        <v/>
      </c>
      <c r="Y15" s="18">
        <f>COUNTIF(D15:W15,"&gt;=4")</f>
        <v/>
      </c>
      <c r="Z15" s="39">
        <f>IF(X15=0,"",Y15/X15)</f>
        <v/>
      </c>
      <c r="AA15" s="22">
        <f>IF(X15=0,"",AVERAGE(D15:W15))</f>
        <v/>
      </c>
      <c r="AB15" s="18">
        <f>SUM(D15:W15)</f>
        <v/>
      </c>
    </row>
    <row r="16">
      <c r="A16" s="16" t="n">
        <v>9</v>
      </c>
      <c r="B16" s="13" t="inlineStr">
        <is>
          <t>Change and learning</t>
        </is>
      </c>
      <c r="C16" s="13" t="inlineStr">
        <is>
          <t>When things change, I understand why</t>
        </is>
      </c>
      <c r="D16" s="17" t="n">
        <v>4</v>
      </c>
      <c r="E16" s="17" t="n">
        <v>3</v>
      </c>
      <c r="F16" s="17" t="n">
        <v>2</v>
      </c>
      <c r="G16" s="17" t="n">
        <v>1</v>
      </c>
      <c r="H16" s="17" t="n">
        <v>1</v>
      </c>
      <c r="I16" s="17" t="n">
        <v>4</v>
      </c>
      <c r="J16" s="17" t="n">
        <v>5</v>
      </c>
      <c r="K16" s="17" t="n">
        <v>5</v>
      </c>
      <c r="L16" s="17" t="n">
        <v>3</v>
      </c>
      <c r="M16" s="17" t="n">
        <v>4</v>
      </c>
      <c r="N16" s="17" t="n"/>
      <c r="O16" s="17" t="n"/>
      <c r="P16" s="17" t="n"/>
      <c r="Q16" s="17" t="n"/>
      <c r="R16" s="17" t="n"/>
      <c r="S16" s="17" t="n"/>
      <c r="T16" s="17" t="n"/>
      <c r="U16" s="17" t="n"/>
      <c r="V16" s="17" t="n"/>
      <c r="W16" s="17" t="n"/>
      <c r="X16" s="18">
        <f>COUNT(D16:W16)</f>
        <v/>
      </c>
      <c r="Y16" s="18">
        <f>COUNTIF(D16:W16,"&gt;=4")</f>
        <v/>
      </c>
      <c r="Z16" s="39">
        <f>IF(X16=0,"",Y16/X16)</f>
        <v/>
      </c>
      <c r="AA16" s="22">
        <f>IF(X16=0,"",AVERAGE(D16:W16))</f>
        <v/>
      </c>
      <c r="AB16" s="18">
        <f>SUM(D16:W16)</f>
        <v/>
      </c>
    </row>
    <row r="17">
      <c r="A17" s="16" t="n">
        <v>10</v>
      </c>
      <c r="B17" s="13" t="inlineStr">
        <is>
          <t>Change and learning</t>
        </is>
      </c>
      <c r="C17" s="13" t="inlineStr">
        <is>
          <t>My ideas for improvement are heard and tried</t>
        </is>
      </c>
      <c r="D17" s="17" t="n">
        <v>4</v>
      </c>
      <c r="E17" s="17" t="n">
        <v>4</v>
      </c>
      <c r="F17" s="17" t="n">
        <v>2</v>
      </c>
      <c r="G17" s="17" t="n">
        <v>5</v>
      </c>
      <c r="H17" s="17" t="n">
        <v>2</v>
      </c>
      <c r="I17" s="17" t="n">
        <v>3</v>
      </c>
      <c r="J17" s="17" t="n">
        <v>4</v>
      </c>
      <c r="K17" s="17" t="n">
        <v>1</v>
      </c>
      <c r="L17" s="17" t="n">
        <v>2</v>
      </c>
      <c r="M17" s="17" t="n">
        <v>5</v>
      </c>
      <c r="N17" s="17" t="n"/>
      <c r="O17" s="17" t="n"/>
      <c r="P17" s="17" t="n"/>
      <c r="Q17" s="17" t="n"/>
      <c r="R17" s="17" t="n"/>
      <c r="S17" s="17" t="n"/>
      <c r="T17" s="17" t="n"/>
      <c r="U17" s="17" t="n"/>
      <c r="V17" s="17" t="n"/>
      <c r="W17" s="17" t="n"/>
      <c r="X17" s="18">
        <f>COUNT(D17:W17)</f>
        <v/>
      </c>
      <c r="Y17" s="18">
        <f>COUNTIF(D17:W17,"&gt;=4")</f>
        <v/>
      </c>
      <c r="Z17" s="39">
        <f>IF(X17=0,"",Y17/X17)</f>
        <v/>
      </c>
      <c r="AA17" s="22">
        <f>IF(X17=0,"",AVERAGE(D17:W17))</f>
        <v/>
      </c>
      <c r="AB17" s="18">
        <f>SUM(D17:W17)</f>
        <v/>
      </c>
    </row>
    <row r="18">
      <c r="A18" s="16" t="n">
        <v>11</v>
      </c>
      <c r="B18" s="13" t="inlineStr">
        <is>
          <t>Emotional climate</t>
        </is>
      </c>
      <c r="C18" s="13" t="inlineStr">
        <is>
          <t>People stay calm and respectful under pressure</t>
        </is>
      </c>
      <c r="D18" s="17" t="n">
        <v>4</v>
      </c>
      <c r="E18" s="17" t="n">
        <v>4</v>
      </c>
      <c r="F18" s="17" t="n">
        <v>3</v>
      </c>
      <c r="G18" s="17" t="n">
        <v>5</v>
      </c>
      <c r="H18" s="17" t="n">
        <v>3</v>
      </c>
      <c r="I18" s="17" t="n">
        <v>4</v>
      </c>
      <c r="J18" s="17" t="n">
        <v>2</v>
      </c>
      <c r="K18" s="17" t="n">
        <v>4</v>
      </c>
      <c r="L18" s="17" t="n">
        <v>4</v>
      </c>
      <c r="M18" s="17" t="n">
        <v>1</v>
      </c>
      <c r="N18" s="17" t="n"/>
      <c r="O18" s="17" t="n"/>
      <c r="P18" s="17" t="n"/>
      <c r="Q18" s="17" t="n"/>
      <c r="R18" s="17" t="n"/>
      <c r="S18" s="17" t="n"/>
      <c r="T18" s="17" t="n"/>
      <c r="U18" s="17" t="n"/>
      <c r="V18" s="17" t="n"/>
      <c r="W18" s="17" t="n"/>
      <c r="X18" s="18">
        <f>COUNT(D18:W18)</f>
        <v/>
      </c>
      <c r="Y18" s="18">
        <f>COUNTIF(D18:W18,"&gt;=4")</f>
        <v/>
      </c>
      <c r="Z18" s="39">
        <f>IF(X18=0,"",Y18/X18)</f>
        <v/>
      </c>
      <c r="AA18" s="22">
        <f>IF(X18=0,"",AVERAGE(D18:W18))</f>
        <v/>
      </c>
      <c r="AB18" s="18">
        <f>SUM(D18:W18)</f>
        <v/>
      </c>
    </row>
    <row r="19">
      <c r="A19" s="16" t="n">
        <v>12</v>
      </c>
      <c r="B19" s="13" t="inlineStr">
        <is>
          <t>Emotional climate</t>
        </is>
      </c>
      <c r="C19" s="13" t="inlineStr">
        <is>
          <t>I feel valued for the work I do</t>
        </is>
      </c>
      <c r="D19" s="17" t="n">
        <v>4</v>
      </c>
      <c r="E19" s="17" t="n">
        <v>4</v>
      </c>
      <c r="F19" s="17" t="n">
        <v>2</v>
      </c>
      <c r="G19" s="17" t="n">
        <v>4</v>
      </c>
      <c r="H19" s="17" t="n">
        <v>4</v>
      </c>
      <c r="I19" s="17" t="n">
        <v>1</v>
      </c>
      <c r="J19" s="17" t="n">
        <v>4</v>
      </c>
      <c r="K19" s="17" t="n">
        <v>3</v>
      </c>
      <c r="L19" s="17" t="n">
        <v>5</v>
      </c>
      <c r="M19" s="17" t="n">
        <v>3</v>
      </c>
      <c r="N19" s="17" t="n"/>
      <c r="O19" s="17" t="n"/>
      <c r="P19" s="17" t="n"/>
      <c r="Q19" s="17" t="n"/>
      <c r="R19" s="17" t="n"/>
      <c r="S19" s="17" t="n"/>
      <c r="T19" s="17" t="n"/>
      <c r="U19" s="17" t="n"/>
      <c r="V19" s="17" t="n"/>
      <c r="W19" s="17" t="n"/>
      <c r="X19" s="18">
        <f>COUNT(D19:W19)</f>
        <v/>
      </c>
      <c r="Y19" s="18">
        <f>COUNTIF(D19:W19,"&gt;=4")</f>
        <v/>
      </c>
      <c r="Z19" s="39">
        <f>IF(X19=0,"",Y19/X19)</f>
        <v/>
      </c>
      <c r="AA19" s="22">
        <f>IF(X19=0,"",AVERAGE(D19:W19))</f>
        <v/>
      </c>
      <c r="AB19" s="18">
        <f>SUM(D19:W19)</f>
        <v/>
      </c>
    </row>
    <row r="20"/>
    <row r="21">
      <c r="A21" s="5" t="inlineStr">
        <is>
          <t>Dimension summary</t>
        </is>
      </c>
    </row>
    <row r="22" ht="24" customHeight="1">
      <c r="A22" s="11" t="inlineStr">
        <is>
          <t>Dimension</t>
        </is>
      </c>
      <c r="B22" s="11" t="inlineStr">
        <is>
          <t>Answers</t>
        </is>
      </c>
      <c r="C22" s="11" t="inlineStr">
        <is>
          <t>Favorable</t>
        </is>
      </c>
      <c r="D22" s="11" t="inlineStr">
        <is>
          <t>% favorable</t>
        </is>
      </c>
      <c r="E22" s="11" t="inlineStr">
        <is>
          <t>Average</t>
        </is>
      </c>
      <c r="F22" s="11" t="inlineStr">
        <is>
          <t>Band</t>
        </is>
      </c>
    </row>
    <row r="23">
      <c r="A23" s="6" t="inlineStr">
        <is>
          <t>Trust and respect</t>
        </is>
      </c>
      <c r="B23" s="18">
        <f>SUMIF($B$8:$B$19,A23,$X$8:$X$19)</f>
        <v/>
      </c>
      <c r="C23" s="18">
        <f>SUMIF($B$8:$B$19,A23,$Y$8:$Y$19)</f>
        <v/>
      </c>
      <c r="D23" s="39">
        <f>IF(B23=0,"",C23/B23)</f>
        <v/>
      </c>
      <c r="E23" s="22">
        <f>IF(B23=0,"",SUMIF($B$8:$B$19,A23,$AB$8:$AB$19)/B23)</f>
        <v/>
      </c>
      <c r="F23" s="19">
        <f>IF(D23="","",IF(D23&gt;=0.7,"Strength",IF(D23&gt;=0.5,"Watch","Priority")))</f>
        <v/>
      </c>
    </row>
    <row r="24">
      <c r="A24" s="6" t="inlineStr">
        <is>
          <t>Psychological safety</t>
        </is>
      </c>
      <c r="B24" s="18">
        <f>SUMIF($B$8:$B$19,A24,$X$8:$X$19)</f>
        <v/>
      </c>
      <c r="C24" s="18">
        <f>SUMIF($B$8:$B$19,A24,$Y$8:$Y$19)</f>
        <v/>
      </c>
      <c r="D24" s="39">
        <f>IF(B24=0,"",C24/B24)</f>
        <v/>
      </c>
      <c r="E24" s="22">
        <f>IF(B24=0,"",SUMIF($B$8:$B$19,A24,$AB$8:$AB$19)/B24)</f>
        <v/>
      </c>
      <c r="F24" s="19">
        <f>IF(D24="","",IF(D24&gt;=0.7,"Strength",IF(D24&gt;=0.5,"Watch","Priority")))</f>
        <v/>
      </c>
    </row>
    <row r="25">
      <c r="A25" s="6" t="inlineStr">
        <is>
          <t>Feedback and conflict</t>
        </is>
      </c>
      <c r="B25" s="18">
        <f>SUMIF($B$8:$B$19,A25,$X$8:$X$19)</f>
        <v/>
      </c>
      <c r="C25" s="18">
        <f>SUMIF($B$8:$B$19,A25,$Y$8:$Y$19)</f>
        <v/>
      </c>
      <c r="D25" s="39">
        <f>IF(B25=0,"",C25/B25)</f>
        <v/>
      </c>
      <c r="E25" s="22">
        <f>IF(B25=0,"",SUMIF($B$8:$B$19,A25,$AB$8:$AB$19)/B25)</f>
        <v/>
      </c>
      <c r="F25" s="19">
        <f>IF(D25="","",IF(D25&gt;=0.7,"Strength",IF(D25&gt;=0.5,"Watch","Priority")))</f>
        <v/>
      </c>
    </row>
    <row r="26">
      <c r="A26" s="6" t="inlineStr">
        <is>
          <t>Goals and productivity</t>
        </is>
      </c>
      <c r="B26" s="18">
        <f>SUMIF($B$8:$B$19,A26,$X$8:$X$19)</f>
        <v/>
      </c>
      <c r="C26" s="18">
        <f>SUMIF($B$8:$B$19,A26,$Y$8:$Y$19)</f>
        <v/>
      </c>
      <c r="D26" s="39">
        <f>IF(B26=0,"",C26/B26)</f>
        <v/>
      </c>
      <c r="E26" s="22">
        <f>IF(B26=0,"",SUMIF($B$8:$B$19,A26,$AB$8:$AB$19)/B26)</f>
        <v/>
      </c>
      <c r="F26" s="19">
        <f>IF(D26="","",IF(D26&gt;=0.7,"Strength",IF(D26&gt;=0.5,"Watch","Priority")))</f>
        <v/>
      </c>
    </row>
    <row r="27">
      <c r="A27" s="6" t="inlineStr">
        <is>
          <t>Change and learning</t>
        </is>
      </c>
      <c r="B27" s="18">
        <f>SUMIF($B$8:$B$19,A27,$X$8:$X$19)</f>
        <v/>
      </c>
      <c r="C27" s="18">
        <f>SUMIF($B$8:$B$19,A27,$Y$8:$Y$19)</f>
        <v/>
      </c>
      <c r="D27" s="39">
        <f>IF(B27=0,"",C27/B27)</f>
        <v/>
      </c>
      <c r="E27" s="22">
        <f>IF(B27=0,"",SUMIF($B$8:$B$19,A27,$AB$8:$AB$19)/B27)</f>
        <v/>
      </c>
      <c r="F27" s="19">
        <f>IF(D27="","",IF(D27&gt;=0.7,"Strength",IF(D27&gt;=0.5,"Watch","Priority")))</f>
        <v/>
      </c>
    </row>
    <row r="28">
      <c r="A28" s="6" t="inlineStr">
        <is>
          <t>Emotional climate</t>
        </is>
      </c>
      <c r="B28" s="18">
        <f>SUMIF($B$8:$B$19,A28,$X$8:$X$19)</f>
        <v/>
      </c>
      <c r="C28" s="18">
        <f>SUMIF($B$8:$B$19,A28,$Y$8:$Y$19)</f>
        <v/>
      </c>
      <c r="D28" s="39">
        <f>IF(B28=0,"",C28/B28)</f>
        <v/>
      </c>
      <c r="E28" s="22">
        <f>IF(B28=0,"",SUMIF($B$8:$B$19,A28,$AB$8:$AB$19)/B28)</f>
        <v/>
      </c>
      <c r="F28" s="19">
        <f>IF(D28="","",IF(D28&gt;=0.7,"Strength",IF(D28&gt;=0.5,"Watch","Priority")))</f>
        <v/>
      </c>
    </row>
    <row r="29">
      <c r="A29" s="6" t="inlineStr">
        <is>
          <t>Overall</t>
        </is>
      </c>
      <c r="B29" s="40">
        <f>SUM(B23:B28)</f>
        <v/>
      </c>
      <c r="C29" s="40">
        <f>SUM(C23:C28)</f>
        <v/>
      </c>
      <c r="D29" s="41">
        <f>IF(B29=0,"",C29/B29)</f>
        <v/>
      </c>
      <c r="E29" s="12" t="n"/>
      <c r="F29" s="12" t="n"/>
    </row>
    <row r="30"/>
    <row r="31">
      <c r="A31" s="6" t="inlineStr">
        <is>
          <t>Response rate</t>
        </is>
      </c>
      <c r="B31" s="42">
        <f>IF(C3=0,"",MAX(X8:X19)/C3)</f>
        <v/>
      </c>
      <c r="D31" s="27" t="inlineStr">
        <is>
          <t>Band rule: 70% favorable or more Strength, 50% to 69% Watch, below 50% Priority.</t>
        </is>
      </c>
    </row>
    <row r="32">
      <c r="A32" s="6" t="inlineStr">
        <is>
          <t>Anonymity check</t>
        </is>
      </c>
      <c r="B32" s="6">
        <f>IF(MAX(X8:X19)&lt;C5,"Fewer than 5 responses: do not report results","OK to report")</f>
        <v/>
      </c>
      <c r="C32" s="12" t="n"/>
    </row>
    <row r="33"/>
    <row r="34">
      <c r="A34" s="6" t="inlineStr">
        <is>
          <t>Priority 1 agreed with team</t>
        </is>
      </c>
      <c r="B34" s="20" t="inlineStr">
        <is>
          <t>Psychological safety</t>
        </is>
      </c>
    </row>
    <row r="35">
      <c r="A35" s="6" t="inlineStr">
        <is>
          <t>Priority 2 agreed with team</t>
        </is>
      </c>
      <c r="B35" s="20" t="inlineStr">
        <is>
          <t>Feedback and conflict</t>
        </is>
      </c>
    </row>
  </sheetData>
  <mergeCells count="1">
    <mergeCell ref="B32:C32"/>
  </mergeCells>
  <conditionalFormatting sqref="F23:F28">
    <cfRule type="cellIs" priority="1" operator="equal" dxfId="2">
      <formula>"Strength"</formula>
    </cfRule>
    <cfRule type="cellIs" priority="2" operator="equal" dxfId="1">
      <formula>"Watch"</formula>
    </cfRule>
    <cfRule type="cellIs" priority="3" operator="equal" dxfId="0">
      <formula>"Priority"</formula>
    </cfRule>
  </conditionalFormatting>
  <conditionalFormatting sqref="B32">
    <cfRule type="expression" priority="4" dxfId="0">
      <formula>LEFT($B$32,5)="Fewer"</formula>
    </cfRule>
  </conditionalFormatting>
  <dataValidations count="2">
    <dataValidation sqref="D8:W19" showDropDown="0" showInputMessage="1" showErrorMessage="0" allowBlank="1" errorTitle="Invalid entry" error="Choose a value from the list." prompt="Rate 1 to 5" type="list">
      <formula1>"1,2,3,4,5"</formula1>
    </dataValidation>
    <dataValidation sqref="B34:B35" showDropDown="0" showInputMessage="0" showErrorMessage="0" allowBlank="1" errorTitle="Invalid entry" error="Choose a value from the list." type="list">
      <formula1>=$A$23:$A$28</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7.xml><?xml version="1.0" encoding="utf-8"?>
<worksheet xmlns="http://schemas.openxmlformats.org/spreadsheetml/2006/main">
  <sheetPr>
    <tabColor rgb="00D4A72C"/>
    <outlinePr summaryBelow="1" summaryRight="1"/>
    <pageSetUpPr fitToPage="1"/>
  </sheetPr>
  <dimension ref="A1:L15"/>
  <sheetViews>
    <sheetView showGridLines="0" workbookViewId="0">
      <pane ySplit="5" topLeftCell="A6" activePane="bottomLeft" state="frozen"/>
      <selection pane="bottomLeft" activeCell="A1" sqref="A1"/>
    </sheetView>
  </sheetViews>
  <sheetFormatPr baseColWidth="8" defaultRowHeight="15"/>
  <cols>
    <col width="12" customWidth="1" min="1" max="1"/>
    <col width="14" customWidth="1" min="2" max="2"/>
    <col width="13" customWidth="1" min="3" max="3"/>
    <col width="30" customWidth="1" min="4" max="4"/>
    <col width="30" customWidth="1" min="5" max="5"/>
    <col width="30" customWidth="1" min="6" max="6"/>
    <col width="24" customWidth="1" min="7" max="7"/>
    <col width="30" customWidth="1" min="8" max="8"/>
    <col width="12" customWidth="1" min="9" max="9"/>
    <col width="30" customWidth="1" min="10" max="10"/>
    <col width="12" customWidth="1" min="11" max="11"/>
    <col width="22" customWidth="1" min="12" max="12"/>
  </cols>
  <sheetData>
    <row r="1" ht="26" customHeight="1">
      <c r="A1" s="1" t="inlineStr">
        <is>
          <t>Feedback Plan (L2)</t>
        </is>
      </c>
      <c r="B1" s="2" t="n"/>
      <c r="C1" s="2" t="n"/>
      <c r="D1" s="2" t="n"/>
      <c r="E1" s="2" t="n"/>
      <c r="F1" s="2" t="n"/>
      <c r="G1" s="2" t="n"/>
      <c r="H1" s="2" t="n"/>
      <c r="I1" s="2" t="n"/>
      <c r="J1" s="2" t="n"/>
      <c r="K1" s="2" t="n"/>
      <c r="L1" s="2" t="n"/>
    </row>
    <row r="2">
      <c r="A2" s="21" t="inlineStr">
        <is>
          <t>Plan each feedback conversation with Situation, Behavior and Impact (SBI). Describe what a camera could record, ask a question, then propose a next step.</t>
        </is>
      </c>
    </row>
    <row r="3">
      <c r="A3" s="27" t="inlineStr">
        <is>
          <t>Follow-up date is one week after the conversation. The label check warns if the Behavior uses labels such as careless, lazy, always or never.</t>
        </is>
      </c>
    </row>
    <row r="4"/>
    <row r="5" ht="48" customHeight="1">
      <c r="A5" s="11" t="inlineStr">
        <is>
          <t>Date planned</t>
        </is>
      </c>
      <c r="B5" s="11" t="inlineStr">
        <is>
          <t>Colleague (name or initials)</t>
        </is>
      </c>
      <c r="C5" s="11" t="inlineStr">
        <is>
          <t>Type</t>
        </is>
      </c>
      <c r="D5" s="11" t="inlineStr">
        <is>
          <t>Situation (when and where)</t>
        </is>
      </c>
      <c r="E5" s="11" t="inlineStr">
        <is>
          <t>Behavior (what a camera could record, no labels)</t>
        </is>
      </c>
      <c r="F5" s="11" t="inlineStr">
        <is>
          <t>Impact (on work, customers or colleagues)</t>
        </is>
      </c>
      <c r="G5" s="11" t="inlineStr">
        <is>
          <t>Opening question to ask</t>
        </is>
      </c>
      <c r="H5" s="11" t="inlineStr">
        <is>
          <t>Next step I will propose</t>
        </is>
      </c>
      <c r="I5" s="11" t="inlineStr">
        <is>
          <t>Date held</t>
        </is>
      </c>
      <c r="J5" s="11" t="inlineStr">
        <is>
          <t>Outcome agreed</t>
        </is>
      </c>
      <c r="K5" s="11" t="inlineStr">
        <is>
          <t>Follow-up date</t>
        </is>
      </c>
      <c r="L5" s="11" t="inlineStr">
        <is>
          <t>Label check</t>
        </is>
      </c>
    </row>
    <row r="6" ht="33" customHeight="1">
      <c r="A6" s="30" t="n">
        <v>46336</v>
      </c>
      <c r="B6" s="20" t="inlineStr">
        <is>
          <t>Ruth</t>
        </is>
      </c>
      <c r="C6" s="20" t="inlineStr">
        <is>
          <t>Improvement</t>
        </is>
      </c>
      <c r="D6" s="20" t="inlineStr">
        <is>
          <t>This morning's huddle, while Samuel explained the cold room problem</t>
        </is>
      </c>
      <c r="E6" s="20" t="inlineStr">
        <is>
          <t>You cut him off twice</t>
        </is>
      </c>
      <c r="F6" s="20" t="inlineStr">
        <is>
          <t>He stopped talking and we did not hear his idea</t>
        </is>
      </c>
      <c r="G6" s="20" t="inlineStr">
        <is>
          <t>Had you noticed?</t>
        </is>
      </c>
      <c r="H6" s="20" t="inlineStr">
        <is>
          <t>Let people finish; I will signal if it happens again</t>
        </is>
      </c>
      <c r="I6" s="30" t="n">
        <v>46336</v>
      </c>
      <c r="J6" s="20" t="inlineStr">
        <is>
          <t>Agreed; also recognized her best-in-team picking accuracy</t>
        </is>
      </c>
      <c r="K6" s="43">
        <f>IF(I6="","",I6+7)</f>
        <v/>
      </c>
      <c r="L6" s="44">
        <f>IF(E6="","",IF(OR(ISNUMBER(SEARCH("careless",E6)),ISNUMBER(SEARCH("lazy",E6)),ISNUMBER(SEARCH("always",E6)),ISNUMBER(SEARCH("never",E6))),"Rewrite: describe behavior, not character","OK"))</f>
        <v/>
      </c>
    </row>
    <row r="7" ht="33" customHeight="1">
      <c r="A7" s="30" t="n">
        <v>46338</v>
      </c>
      <c r="B7" s="20" t="inlineStr">
        <is>
          <t>Lidya</t>
        </is>
      </c>
      <c r="C7" s="20" t="inlineStr">
        <is>
          <t>Improvement</t>
        </is>
      </c>
      <c r="D7" s="20" t="inlineStr">
        <is>
          <t>Tuesday and Thursday route plans</t>
        </is>
      </c>
      <c r="E7" s="20" t="inlineStr">
        <is>
          <t>Two trucks were sent to the same part of Bishoftu</t>
        </is>
      </c>
      <c r="F7" s="20" t="inlineStr">
        <is>
          <t>About 100 km of extra driving each time</t>
        </is>
      </c>
      <c r="G7" s="20" t="inlineStr">
        <is>
          <t>Can we look at how the plan was built?</t>
        </is>
      </c>
      <c r="H7" s="20" t="n"/>
      <c r="I7" s="30" t="n"/>
      <c r="J7" s="20" t="n"/>
      <c r="K7" s="43">
        <f>IF(I7="","",I7+7)</f>
        <v/>
      </c>
      <c r="L7" s="44">
        <f>IF(E7="","",IF(OR(ISNUMBER(SEARCH("careless",E7)),ISNUMBER(SEARCH("lazy",E7)),ISNUMBER(SEARCH("always",E7)),ISNUMBER(SEARCH("never",E7))),"Rewrite: describe behavior, not character","OK"))</f>
        <v/>
      </c>
    </row>
    <row r="8">
      <c r="A8" s="30" t="n"/>
      <c r="B8" s="20" t="n"/>
      <c r="C8" s="20" t="n"/>
      <c r="D8" s="20" t="n"/>
      <c r="E8" s="20" t="n"/>
      <c r="F8" s="20" t="n"/>
      <c r="G8" s="20" t="n"/>
      <c r="H8" s="20" t="n"/>
      <c r="I8" s="30" t="n"/>
      <c r="J8" s="20" t="n"/>
      <c r="K8" s="43">
        <f>IF(I8="","",I8+7)</f>
        <v/>
      </c>
      <c r="L8" s="44">
        <f>IF(E8="","",IF(OR(ISNUMBER(SEARCH("careless",E8)),ISNUMBER(SEARCH("lazy",E8)),ISNUMBER(SEARCH("always",E8)),ISNUMBER(SEARCH("never",E8))),"Rewrite: describe behavior, not character","OK"))</f>
        <v/>
      </c>
    </row>
    <row r="9">
      <c r="A9" s="30" t="n"/>
      <c r="B9" s="20" t="n"/>
      <c r="C9" s="20" t="n"/>
      <c r="D9" s="20" t="n"/>
      <c r="E9" s="20" t="n"/>
      <c r="F9" s="20" t="n"/>
      <c r="G9" s="20" t="n"/>
      <c r="H9" s="20" t="n"/>
      <c r="I9" s="30" t="n"/>
      <c r="J9" s="20" t="n"/>
      <c r="K9" s="43">
        <f>IF(I9="","",I9+7)</f>
        <v/>
      </c>
      <c r="L9" s="44">
        <f>IF(E9="","",IF(OR(ISNUMBER(SEARCH("careless",E9)),ISNUMBER(SEARCH("lazy",E9)),ISNUMBER(SEARCH("always",E9)),ISNUMBER(SEARCH("never",E9))),"Rewrite: describe behavior, not character","OK"))</f>
        <v/>
      </c>
    </row>
    <row r="10">
      <c r="A10" s="30" t="n"/>
      <c r="B10" s="20" t="n"/>
      <c r="C10" s="20" t="n"/>
      <c r="D10" s="20" t="n"/>
      <c r="E10" s="20" t="n"/>
      <c r="F10" s="20" t="n"/>
      <c r="G10" s="20" t="n"/>
      <c r="H10" s="20" t="n"/>
      <c r="I10" s="30" t="n"/>
      <c r="J10" s="20" t="n"/>
      <c r="K10" s="43">
        <f>IF(I10="","",I10+7)</f>
        <v/>
      </c>
      <c r="L10" s="44">
        <f>IF(E10="","",IF(OR(ISNUMBER(SEARCH("careless",E10)),ISNUMBER(SEARCH("lazy",E10)),ISNUMBER(SEARCH("always",E10)),ISNUMBER(SEARCH("never",E10))),"Rewrite: describe behavior, not character","OK"))</f>
        <v/>
      </c>
    </row>
    <row r="11">
      <c r="A11" s="30" t="n"/>
      <c r="B11" s="20" t="n"/>
      <c r="C11" s="20" t="n"/>
      <c r="D11" s="20" t="n"/>
      <c r="E11" s="20" t="n"/>
      <c r="F11" s="20" t="n"/>
      <c r="G11" s="20" t="n"/>
      <c r="H11" s="20" t="n"/>
      <c r="I11" s="30" t="n"/>
      <c r="J11" s="20" t="n"/>
      <c r="K11" s="43">
        <f>IF(I11="","",I11+7)</f>
        <v/>
      </c>
      <c r="L11" s="44">
        <f>IF(E11="","",IF(OR(ISNUMBER(SEARCH("careless",E11)),ISNUMBER(SEARCH("lazy",E11)),ISNUMBER(SEARCH("always",E11)),ISNUMBER(SEARCH("never",E11))),"Rewrite: describe behavior, not character","OK"))</f>
        <v/>
      </c>
    </row>
    <row r="12">
      <c r="A12" s="30" t="n"/>
      <c r="B12" s="20" t="n"/>
      <c r="C12" s="20" t="n"/>
      <c r="D12" s="20" t="n"/>
      <c r="E12" s="20" t="n"/>
      <c r="F12" s="20" t="n"/>
      <c r="G12" s="20" t="n"/>
      <c r="H12" s="20" t="n"/>
      <c r="I12" s="30" t="n"/>
      <c r="J12" s="20" t="n"/>
      <c r="K12" s="43">
        <f>IF(I12="","",I12+7)</f>
        <v/>
      </c>
      <c r="L12" s="44">
        <f>IF(E12="","",IF(OR(ISNUMBER(SEARCH("careless",E12)),ISNUMBER(SEARCH("lazy",E12)),ISNUMBER(SEARCH("always",E12)),ISNUMBER(SEARCH("never",E12))),"Rewrite: describe behavior, not character","OK"))</f>
        <v/>
      </c>
    </row>
    <row r="13">
      <c r="A13" s="30" t="n"/>
      <c r="B13" s="20" t="n"/>
      <c r="C13" s="20" t="n"/>
      <c r="D13" s="20" t="n"/>
      <c r="E13" s="20" t="n"/>
      <c r="F13" s="20" t="n"/>
      <c r="G13" s="20" t="n"/>
      <c r="H13" s="20" t="n"/>
      <c r="I13" s="30" t="n"/>
      <c r="J13" s="20" t="n"/>
      <c r="K13" s="43">
        <f>IF(I13="","",I13+7)</f>
        <v/>
      </c>
      <c r="L13" s="44">
        <f>IF(E13="","",IF(OR(ISNUMBER(SEARCH("careless",E13)),ISNUMBER(SEARCH("lazy",E13)),ISNUMBER(SEARCH("always",E13)),ISNUMBER(SEARCH("never",E13))),"Rewrite: describe behavior, not character","OK"))</f>
        <v/>
      </c>
    </row>
    <row r="14">
      <c r="A14" s="30" t="n"/>
      <c r="B14" s="20" t="n"/>
      <c r="C14" s="20" t="n"/>
      <c r="D14" s="20" t="n"/>
      <c r="E14" s="20" t="n"/>
      <c r="F14" s="20" t="n"/>
      <c r="G14" s="20" t="n"/>
      <c r="H14" s="20" t="n"/>
      <c r="I14" s="30" t="n"/>
      <c r="J14" s="20" t="n"/>
      <c r="K14" s="43">
        <f>IF(I14="","",I14+7)</f>
        <v/>
      </c>
      <c r="L14" s="44">
        <f>IF(E14="","",IF(OR(ISNUMBER(SEARCH("careless",E14)),ISNUMBER(SEARCH("lazy",E14)),ISNUMBER(SEARCH("always",E14)),ISNUMBER(SEARCH("never",E14))),"Rewrite: describe behavior, not character","OK"))</f>
        <v/>
      </c>
    </row>
    <row r="15">
      <c r="A15" s="30" t="n"/>
      <c r="B15" s="20" t="n"/>
      <c r="C15" s="20" t="n"/>
      <c r="D15" s="20" t="n"/>
      <c r="E15" s="20" t="n"/>
      <c r="F15" s="20" t="n"/>
      <c r="G15" s="20" t="n"/>
      <c r="H15" s="20" t="n"/>
      <c r="I15" s="30" t="n"/>
      <c r="J15" s="20" t="n"/>
      <c r="K15" s="43">
        <f>IF(I15="","",I15+7)</f>
        <v/>
      </c>
      <c r="L15" s="44">
        <f>IF(E15="","",IF(OR(ISNUMBER(SEARCH("careless",E15)),ISNUMBER(SEARCH("lazy",E15)),ISNUMBER(SEARCH("always",E15)),ISNUMBER(SEARCH("never",E15))),"Rewrite: describe behavior, not character","OK"))</f>
        <v/>
      </c>
    </row>
  </sheetData>
  <conditionalFormatting sqref="L6:L15">
    <cfRule type="expression" priority="1" dxfId="0">
      <formula>LEFT($L6,7)="Rewrite"</formula>
    </cfRule>
  </conditionalFormatting>
  <dataValidations count="1">
    <dataValidation sqref="C6:C15" showDropDown="0" showInputMessage="0" showErrorMessage="0" allowBlank="1" errorTitle="Invalid entry" error="Choose a value from the list." type="list">
      <formula1>"Recognition,Improvement"</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8.xml><?xml version="1.0" encoding="utf-8"?>
<worksheet xmlns="http://schemas.openxmlformats.org/spreadsheetml/2006/main">
  <sheetPr>
    <tabColor rgb="00D4A72C"/>
    <outlinePr summaryBelow="1" summaryRight="1"/>
    <pageSetUpPr fitToPage="1"/>
  </sheetPr>
  <dimension ref="A1:H48"/>
  <sheetViews>
    <sheetView showGridLines="0" workbookViewId="0">
      <selection activeCell="A1" sqref="A1"/>
    </sheetView>
  </sheetViews>
  <sheetFormatPr baseColWidth="8" defaultRowHeight="15"/>
  <cols>
    <col width="3" customWidth="1" min="1" max="1"/>
    <col width="44" customWidth="1" min="2" max="2"/>
    <col width="18" customWidth="1" min="3" max="3"/>
    <col width="18" customWidth="1" min="4" max="4"/>
    <col width="16" customWidth="1" min="5" max="5"/>
    <col width="16" customWidth="1" min="6" max="6"/>
    <col width="14" customWidth="1" min="7" max="7"/>
    <col width="14" customWidth="1" min="8" max="8"/>
  </cols>
  <sheetData>
    <row r="1" ht="26" customHeight="1">
      <c r="A1" s="1" t="inlineStr">
        <is>
          <t>Improvement Experiment (L2)</t>
        </is>
      </c>
      <c r="B1" s="2" t="n"/>
      <c r="C1" s="2" t="n"/>
      <c r="D1" s="2" t="n"/>
      <c r="E1" s="2" t="n"/>
      <c r="F1" s="2" t="n"/>
      <c r="G1" s="2" t="n"/>
      <c r="H1" s="2" t="n"/>
    </row>
    <row r="2">
      <c r="A2" s="21" t="inlineStr">
        <is>
          <t>One plan, do, check, act experiment, judged with rates. Pareto count and meeting cost check below.</t>
        </is>
      </c>
    </row>
    <row r="3">
      <c r="B3" s="6" t="inlineStr">
        <is>
          <t>Problem statement</t>
        </is>
      </c>
      <c r="C3" s="20" t="inlineStr">
        <is>
          <t>Wrong-item picking errors on chilled products</t>
        </is>
      </c>
      <c r="D3" s="45" t="n"/>
      <c r="E3" s="45" t="n"/>
      <c r="F3" s="45" t="n"/>
      <c r="G3" s="45" t="n"/>
      <c r="H3" s="45" t="n"/>
    </row>
    <row r="4">
      <c r="B4" s="6" t="inlineStr">
        <is>
          <t>Measure</t>
        </is>
      </c>
      <c r="C4" s="20" t="inlineStr">
        <is>
          <t>Errors per order line</t>
        </is>
      </c>
      <c r="D4" s="45" t="n"/>
      <c r="E4" s="45" t="n"/>
      <c r="F4" s="45" t="n"/>
      <c r="G4" s="45" t="n"/>
      <c r="H4" s="45" t="n"/>
    </row>
    <row r="5">
      <c r="B5" s="6" t="inlineStr">
        <is>
          <t>Change tested</t>
        </is>
      </c>
      <c r="C5" s="20" t="inlineStr">
        <is>
          <t>Color-coded labels on the 20 most picked chilled products and a second check on look-alike items</t>
        </is>
      </c>
      <c r="D5" s="45" t="n"/>
      <c r="E5" s="45" t="n"/>
      <c r="F5" s="45" t="n"/>
      <c r="G5" s="45" t="n"/>
      <c r="H5" s="45" t="n"/>
    </row>
    <row r="6">
      <c r="B6" s="6" t="inlineStr">
        <is>
          <t>Owner</t>
        </is>
      </c>
      <c r="C6" s="20" t="inlineStr">
        <is>
          <t>Hanna Gebremedhin with Ruth Abebe and Gashaw Tadesse</t>
        </is>
      </c>
      <c r="D6" s="45" t="n"/>
      <c r="E6" s="45" t="n"/>
      <c r="F6" s="45" t="n"/>
      <c r="G6" s="45" t="n"/>
      <c r="H6" s="45" t="n"/>
    </row>
    <row r="7">
      <c r="B7" s="6" t="inlineStr">
        <is>
          <t>Baseline period</t>
        </is>
      </c>
      <c r="C7" s="20" t="inlineStr">
        <is>
          <t>4 weeks before</t>
        </is>
      </c>
      <c r="D7" s="45" t="n"/>
      <c r="E7" s="45" t="n"/>
      <c r="F7" s="45" t="n"/>
      <c r="G7" s="45" t="n"/>
      <c r="H7" s="45" t="n"/>
    </row>
    <row r="8">
      <c r="B8" s="6" t="inlineStr">
        <is>
          <t>Test period</t>
        </is>
      </c>
      <c r="C8" s="20" t="inlineStr">
        <is>
          <t>4 weeks after</t>
        </is>
      </c>
      <c r="D8" s="45" t="n"/>
      <c r="E8" s="45" t="n"/>
      <c r="F8" s="45" t="n"/>
      <c r="G8" s="45" t="n"/>
      <c r="H8" s="45" t="n"/>
    </row>
    <row r="9"/>
    <row r="10">
      <c r="B10" s="5" t="inlineStr">
        <is>
          <t>Results</t>
        </is>
      </c>
    </row>
    <row r="11" ht="22" customHeight="1">
      <c r="B11" s="11" t="inlineStr">
        <is>
          <t>Label</t>
        </is>
      </c>
      <c r="C11" s="11" t="inlineStr">
        <is>
          <t>Baseline</t>
        </is>
      </c>
      <c r="D11" s="11" t="inlineStr">
        <is>
          <t>Test</t>
        </is>
      </c>
    </row>
    <row r="12">
      <c r="B12" s="6" t="inlineStr">
        <is>
          <t>Problem count (input)</t>
        </is>
      </c>
      <c r="C12" s="32" t="n">
        <v>36</v>
      </c>
      <c r="D12" s="32" t="n">
        <v>16</v>
      </c>
    </row>
    <row r="13">
      <c r="B13" s="6" t="inlineStr">
        <is>
          <t>Volume (input, e.g. order lines)</t>
        </is>
      </c>
      <c r="C13" s="32" t="n">
        <v>1500</v>
      </c>
      <c r="D13" s="32" t="n">
        <v>1600</v>
      </c>
    </row>
    <row r="14">
      <c r="B14" s="6" t="inlineStr">
        <is>
          <t>Rate = count / volume</t>
        </is>
      </c>
      <c r="C14" s="33">
        <f>IF(C13=0,"",C12/C13)</f>
        <v/>
      </c>
      <c r="D14" s="33">
        <f>IF(D13=0,"",D12/D13)</f>
        <v/>
      </c>
    </row>
    <row r="15">
      <c r="B15" s="6" t="inlineStr">
        <is>
          <t>Change in rate</t>
        </is>
      </c>
      <c r="C15" s="12" t="n"/>
      <c r="D15" s="41">
        <f>IF(OR(C14="",D14="",C14=0),"",(C14-D14)/C14)</f>
        <v/>
      </c>
    </row>
    <row r="16">
      <c r="B16" s="6" t="inlineStr">
        <is>
          <t>Change in count (for comparison only)</t>
        </is>
      </c>
      <c r="C16" s="12" t="n"/>
      <c r="D16" s="39">
        <f>IF(C12=0,"",(C12-D12)/C12)</f>
        <v/>
      </c>
    </row>
    <row r="17">
      <c r="B17" s="6" t="inlineStr">
        <is>
          <t>Decision</t>
        </is>
      </c>
      <c r="C17" s="20" t="inlineStr">
        <is>
          <t>Standardize</t>
        </is>
      </c>
    </row>
    <row r="18" ht="33" customHeight="1">
      <c r="B18" s="6" t="inlineStr">
        <is>
          <t>What we learned</t>
        </is>
      </c>
      <c r="C18" s="20" t="inlineStr">
        <is>
          <t>Labels and a second check cut the error rate by more than half; extend to all chilled lines and update the work instruction.</t>
        </is>
      </c>
      <c r="D18" s="45" t="n"/>
      <c r="E18" s="45" t="n"/>
      <c r="F18" s="45" t="n"/>
      <c r="G18" s="45" t="n"/>
      <c r="H18" s="45" t="n"/>
    </row>
    <row r="19" ht="33" customHeight="1">
      <c r="B19" s="6" t="inlineStr">
        <is>
          <t>Other changes in the period that could explain the result</t>
        </is>
      </c>
      <c r="C19" s="20" t="inlineStr">
        <is>
          <t>None; same staff and products</t>
        </is>
      </c>
      <c r="D19" s="45" t="n"/>
      <c r="E19" s="45" t="n"/>
      <c r="F19" s="45" t="n"/>
      <c r="G19" s="45" t="n"/>
      <c r="H19" s="45" t="n"/>
    </row>
    <row r="20"/>
    <row r="21">
      <c r="B21" s="46" t="inlineStr">
        <is>
          <t>Always judge with the rate (row 14), because volumes change between periods.</t>
        </is>
      </c>
    </row>
    <row r="22"/>
    <row r="23"/>
    <row r="24">
      <c r="B24" s="5" t="inlineStr">
        <is>
          <t>Pareto count (enter causes sorted by count, largest first)</t>
        </is>
      </c>
    </row>
    <row r="25" ht="22" customHeight="1">
      <c r="B25" s="11" t="inlineStr">
        <is>
          <t>Cause</t>
        </is>
      </c>
      <c r="C25" s="11" t="inlineStr">
        <is>
          <t>Count</t>
        </is>
      </c>
      <c r="D25" s="11" t="inlineStr">
        <is>
          <t>Share</t>
        </is>
      </c>
      <c r="E25" s="11" t="inlineStr">
        <is>
          <t>Cumulative share</t>
        </is>
      </c>
    </row>
    <row r="26">
      <c r="B26" s="20" t="inlineStr">
        <is>
          <t>Wrong item delivered</t>
        </is>
      </c>
      <c r="C26" s="32" t="n">
        <v>48</v>
      </c>
      <c r="D26" s="39">
        <f>IF(OR(C26="",$C$30=0),"",C26/$C$30)</f>
        <v/>
      </c>
      <c r="E26" s="39">
        <f>IF(OR(C26="",$C$30=0),"",SUM($C$26:C26)/$C$30)</f>
        <v/>
      </c>
    </row>
    <row r="27">
      <c r="B27" s="20" t="inlineStr">
        <is>
          <t>Late delivery</t>
        </is>
      </c>
      <c r="C27" s="32" t="n">
        <v>36</v>
      </c>
      <c r="D27" s="39">
        <f>IF(OR(C27="",$C$30=0),"",C27/$C$30)</f>
        <v/>
      </c>
      <c r="E27" s="39">
        <f>IF(OR(C27="",$C$30=0),"",SUM($C$26:C27)/$C$30)</f>
        <v/>
      </c>
    </row>
    <row r="28">
      <c r="B28" s="20" t="inlineStr">
        <is>
          <t>Damaged goods</t>
        </is>
      </c>
      <c r="C28" s="32" t="n">
        <v>24</v>
      </c>
      <c r="D28" s="39">
        <f>IF(OR(C28="",$C$30=0),"",C28/$C$30)</f>
        <v/>
      </c>
      <c r="E28" s="39">
        <f>IF(OR(C28="",$C$30=0),"",SUM($C$26:C28)/$C$30)</f>
        <v/>
      </c>
    </row>
    <row r="29">
      <c r="B29" s="20" t="inlineStr">
        <is>
          <t>Invoice errors</t>
        </is>
      </c>
      <c r="C29" s="32" t="n">
        <v>12</v>
      </c>
      <c r="D29" s="39">
        <f>IF(OR(C29="",$C$30=0),"",C29/$C$30)</f>
        <v/>
      </c>
      <c r="E29" s="39">
        <f>IF(OR(C29="",$C$30=0),"",SUM($C$26:C29)/$C$30)</f>
        <v/>
      </c>
    </row>
    <row r="30">
      <c r="B30" s="6" t="inlineStr">
        <is>
          <t>Total</t>
        </is>
      </c>
      <c r="C30" s="47">
        <f>SUM(C26:C29)</f>
        <v/>
      </c>
      <c r="D30" s="41">
        <f>IF(C30=0,"",SUM(D26:D29))</f>
        <v/>
      </c>
      <c r="E30" s="12" t="n"/>
    </row>
    <row r="31"/>
    <row r="32"/>
    <row r="33">
      <c r="B33" s="5" t="inlineStr">
        <is>
          <t>Meeting Cost (L2)</t>
        </is>
      </c>
    </row>
    <row r="34">
      <c r="B34" s="27" t="inlineStr">
        <is>
          <t>Cost of staff time = people x hours x average hourly staff cost. Meeting B is for a second meeting type in the same design (leave it 0 if there is none).</t>
        </is>
      </c>
    </row>
    <row r="35" ht="22" customHeight="1">
      <c r="B35" s="11" t="inlineStr">
        <is>
          <t>Item</t>
        </is>
      </c>
      <c r="C35" s="11" t="inlineStr">
        <is>
          <t>Current design</t>
        </is>
      </c>
      <c r="D35" s="11" t="inlineStr">
        <is>
          <t>New design</t>
        </is>
      </c>
    </row>
    <row r="36">
      <c r="B36" s="6" t="inlineStr">
        <is>
          <t>Meeting A: people attending</t>
        </is>
      </c>
      <c r="C36" s="48" t="n">
        <v>8</v>
      </c>
      <c r="D36" s="48" t="n">
        <v>8</v>
      </c>
    </row>
    <row r="37">
      <c r="B37" s="6" t="inlineStr">
        <is>
          <t>Meeting A: length in hours</t>
        </is>
      </c>
      <c r="C37" s="49" t="n">
        <v>1.5</v>
      </c>
      <c r="D37" s="49" t="n">
        <v>0.25</v>
      </c>
      <c r="E37" s="27" t="inlineStr">
        <is>
          <t>New design: 15-minute daily huddle</t>
        </is>
      </c>
    </row>
    <row r="38">
      <c r="B38" s="6" t="inlineStr">
        <is>
          <t>Meeting A: meetings per week</t>
        </is>
      </c>
      <c r="C38" s="48" t="n">
        <v>3</v>
      </c>
      <c r="D38" s="48" t="n">
        <v>5</v>
      </c>
    </row>
    <row r="39">
      <c r="B39" s="6" t="inlineStr">
        <is>
          <t>Meeting B: people attending</t>
        </is>
      </c>
      <c r="C39" s="48" t="n">
        <v>0</v>
      </c>
      <c r="D39" s="48" t="n">
        <v>8</v>
      </c>
    </row>
    <row r="40">
      <c r="B40" s="6" t="inlineStr">
        <is>
          <t>Meeting B: length in hours</t>
        </is>
      </c>
      <c r="C40" s="49" t="n">
        <v>0</v>
      </c>
      <c r="D40" s="49" t="n">
        <v>1</v>
      </c>
      <c r="E40" s="27" t="inlineStr">
        <is>
          <t>New design: one 1-hour weekly review</t>
        </is>
      </c>
    </row>
    <row r="41">
      <c r="B41" s="6" t="inlineStr">
        <is>
          <t>Meeting B: meetings per week</t>
        </is>
      </c>
      <c r="C41" s="48" t="n">
        <v>0</v>
      </c>
      <c r="D41" s="48" t="n">
        <v>1</v>
      </c>
    </row>
    <row r="42">
      <c r="B42" s="6" t="inlineStr">
        <is>
          <t>Average hourly staff cost (Birr)</t>
        </is>
      </c>
      <c r="C42" s="50" t="n">
        <v>120</v>
      </c>
      <c r="D42" s="50" t="n">
        <v>120</v>
      </c>
    </row>
    <row r="43">
      <c r="B43" s="6" t="inlineStr">
        <is>
          <t>Weeks in the period</t>
        </is>
      </c>
      <c r="C43" s="48" t="n">
        <v>4</v>
      </c>
      <c r="D43" s="48" t="n">
        <v>4</v>
      </c>
    </row>
    <row r="44">
      <c r="B44" s="6" t="inlineStr">
        <is>
          <t>Cost per meeting A (people x hours x cost)</t>
        </is>
      </c>
      <c r="C44" s="51">
        <f>C36*C37*C42</f>
        <v/>
      </c>
      <c r="D44" s="51">
        <f>D36*D37*D42</f>
        <v/>
      </c>
    </row>
    <row r="45">
      <c r="B45" s="6" t="inlineStr">
        <is>
          <t>Cost per week</t>
        </is>
      </c>
      <c r="C45" s="51">
        <f>(C36*C37*C38+C39*C40*C41)*C42</f>
        <v/>
      </c>
      <c r="D45" s="51">
        <f>(D36*D37*D38+D39*D40*D41)*D42</f>
        <v/>
      </c>
    </row>
    <row r="46">
      <c r="B46" s="6" t="inlineStr">
        <is>
          <t>Cost for the period</t>
        </is>
      </c>
      <c r="C46" s="52">
        <f>C45*C43</f>
        <v/>
      </c>
      <c r="D46" s="52">
        <f>D45*D43</f>
        <v/>
      </c>
    </row>
    <row r="47">
      <c r="B47" s="6" t="inlineStr">
        <is>
          <t>Person-hours per week</t>
        </is>
      </c>
      <c r="C47" s="18">
        <f>C36*C37*C38+C39*C40*C41</f>
        <v/>
      </c>
      <c r="D47" s="18">
        <f>D36*D37*D38+D39*D40*D41</f>
        <v/>
      </c>
    </row>
    <row r="48">
      <c r="B48" s="6" t="inlineStr">
        <is>
          <t>Saving for the period (current minus new)</t>
        </is>
      </c>
      <c r="C48" s="12" t="n"/>
      <c r="D48" s="52">
        <f>C46-D46</f>
        <v/>
      </c>
    </row>
  </sheetData>
  <mergeCells count="9">
    <mergeCell ref="C6:H6"/>
    <mergeCell ref="C19:H19"/>
    <mergeCell ref="C5:H5"/>
    <mergeCell ref="B21:H21"/>
    <mergeCell ref="C8:H8"/>
    <mergeCell ref="C18:H18"/>
    <mergeCell ref="C4:H4"/>
    <mergeCell ref="C3:H3"/>
    <mergeCell ref="C7:H7"/>
  </mergeCells>
  <dataValidations count="1">
    <dataValidation sqref="C17" showDropDown="0" showInputMessage="0" showErrorMessage="0" allowBlank="1" errorTitle="Invalid entry" error="Choose a value from the list." type="list">
      <formula1>"Standardize,Adjust and retest,Drop"</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9.xml><?xml version="1.0" encoding="utf-8"?>
<worksheet xmlns="http://schemas.openxmlformats.org/spreadsheetml/2006/main">
  <sheetPr>
    <tabColor rgb="00D4A72C"/>
    <outlinePr summaryBelow="1" summaryRight="1"/>
    <pageSetUpPr fitToPage="1"/>
  </sheetPr>
  <dimension ref="A1:R3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7" customWidth="1" min="2" max="2"/>
    <col width="5.6" customWidth="1" min="3" max="3"/>
    <col width="5.6" customWidth="1" min="4" max="4"/>
    <col width="5.6" customWidth="1" min="5" max="5"/>
    <col width="5.6" customWidth="1" min="6" max="6"/>
    <col width="5.6" customWidth="1" min="7" max="7"/>
    <col width="5.6" customWidth="1" min="8" max="8"/>
    <col width="5.6" customWidth="1" min="9" max="9"/>
    <col width="5.6" customWidth="1" min="10" max="10"/>
    <col width="5.6" customWidth="1" min="11" max="11"/>
    <col width="5.6" customWidth="1" min="12" max="12"/>
    <col width="11" customWidth="1" min="13" max="13"/>
    <col width="11" customWidth="1" min="14" max="14"/>
    <col width="11" customWidth="1" min="15" max="15"/>
    <col width="5.6" customWidth="1" min="16" max="16"/>
    <col width="11" customWidth="1" min="17" max="17"/>
    <col width="12" customWidth="1" min="18" max="18"/>
  </cols>
  <sheetData>
    <row r="1" ht="26" customHeight="1">
      <c r="A1" s="1" t="inlineStr">
        <is>
          <t>Change Readiness and EI Check (L2)</t>
        </is>
      </c>
      <c r="B1" s="2" t="n"/>
      <c r="C1" s="2" t="n"/>
      <c r="D1" s="2" t="n"/>
      <c r="E1" s="2" t="n"/>
      <c r="F1" s="2" t="n"/>
      <c r="G1" s="2" t="n"/>
      <c r="H1" s="2" t="n"/>
      <c r="I1" s="2" t="n"/>
      <c r="J1" s="2" t="n"/>
      <c r="K1" s="2" t="n"/>
      <c r="L1" s="2" t="n"/>
      <c r="M1" s="2" t="n"/>
      <c r="N1" s="2" t="n"/>
      <c r="O1" s="2" t="n"/>
      <c r="P1" s="2" t="n"/>
      <c r="Q1" s="2" t="n"/>
      <c r="R1" s="2" t="n"/>
    </row>
    <row r="2">
      <c r="A2" s="21" t="inlineStr">
        <is>
          <t>ADKAR readiness: each respondent scores each element 1 to 5. The barrier point is the first element, in order, with a team average of 3.0 or below.</t>
        </is>
      </c>
    </row>
    <row r="3"/>
    <row r="4" ht="33" customHeight="1">
      <c r="A4" s="11" t="inlineStr">
        <is>
          <t>ADKAR element</t>
        </is>
      </c>
      <c r="B4" s="11" t="inlineStr">
        <is>
          <t>R1</t>
        </is>
      </c>
      <c r="C4" s="11" t="inlineStr">
        <is>
          <t>R2</t>
        </is>
      </c>
      <c r="D4" s="11" t="inlineStr">
        <is>
          <t>R3</t>
        </is>
      </c>
      <c r="E4" s="11" t="inlineStr">
        <is>
          <t>R4</t>
        </is>
      </c>
      <c r="F4" s="11" t="inlineStr">
        <is>
          <t>R5</t>
        </is>
      </c>
      <c r="G4" s="11" t="inlineStr">
        <is>
          <t>R6</t>
        </is>
      </c>
      <c r="H4" s="11" t="inlineStr">
        <is>
          <t>R7</t>
        </is>
      </c>
      <c r="I4" s="11" t="inlineStr">
        <is>
          <t>R8</t>
        </is>
      </c>
      <c r="J4" s="11" t="inlineStr">
        <is>
          <t>R9</t>
        </is>
      </c>
      <c r="K4" s="11" t="inlineStr">
        <is>
          <t>R10</t>
        </is>
      </c>
      <c r="L4" s="11" t="inlineStr">
        <is>
          <t>R11</t>
        </is>
      </c>
      <c r="M4" s="11" t="inlineStr">
        <is>
          <t>R12</t>
        </is>
      </c>
      <c r="N4" s="11" t="inlineStr">
        <is>
          <t>R13</t>
        </is>
      </c>
      <c r="O4" s="11" t="inlineStr">
        <is>
          <t>R14</t>
        </is>
      </c>
      <c r="P4" s="11" t="inlineStr">
        <is>
          <t>R15</t>
        </is>
      </c>
      <c r="Q4" s="11" t="inlineStr">
        <is>
          <t>Team average</t>
        </is>
      </c>
      <c r="R4" s="11" t="inlineStr">
        <is>
          <t>At or below 3.0</t>
        </is>
      </c>
    </row>
    <row r="5">
      <c r="A5" s="6" t="inlineStr">
        <is>
          <t>Awareness</t>
        </is>
      </c>
      <c r="B5" s="17" t="n">
        <v>5</v>
      </c>
      <c r="C5" s="17" t="n">
        <v>4</v>
      </c>
      <c r="D5" s="17" t="n">
        <v>4</v>
      </c>
      <c r="E5" s="17" t="n">
        <v>5</v>
      </c>
      <c r="F5" s="17" t="n">
        <v>4</v>
      </c>
      <c r="G5" s="17" t="n">
        <v>4</v>
      </c>
      <c r="H5" s="17" t="n">
        <v>5</v>
      </c>
      <c r="I5" s="17" t="n">
        <v>4</v>
      </c>
      <c r="J5" s="17" t="n">
        <v>4</v>
      </c>
      <c r="K5" s="17" t="n">
        <v>4</v>
      </c>
      <c r="L5" s="17" t="n"/>
      <c r="M5" s="17" t="n"/>
      <c r="N5" s="17" t="n"/>
      <c r="O5" s="17" t="n"/>
      <c r="P5" s="17" t="n"/>
      <c r="Q5" s="22">
        <f>IF(COUNT(B5:P5)=0,"",AVERAGE(B5:P5))</f>
        <v/>
      </c>
      <c r="R5" s="19">
        <f>IF(Q5="","",IF(ROUND(Q5,1)&lt;=3,"Yes","No"))</f>
        <v/>
      </c>
    </row>
    <row r="6">
      <c r="A6" s="6" t="inlineStr">
        <is>
          <t>Desire</t>
        </is>
      </c>
      <c r="B6" s="17" t="n">
        <v>3</v>
      </c>
      <c r="C6" s="17" t="n">
        <v>2</v>
      </c>
      <c r="D6" s="17" t="n">
        <v>3</v>
      </c>
      <c r="E6" s="17" t="n">
        <v>2</v>
      </c>
      <c r="F6" s="17" t="n">
        <v>3</v>
      </c>
      <c r="G6" s="17" t="n">
        <v>3</v>
      </c>
      <c r="H6" s="17" t="n">
        <v>2</v>
      </c>
      <c r="I6" s="17" t="n">
        <v>4</v>
      </c>
      <c r="J6" s="17" t="n">
        <v>2</v>
      </c>
      <c r="K6" s="17" t="n">
        <v>3</v>
      </c>
      <c r="L6" s="17" t="n"/>
      <c r="M6" s="17" t="n"/>
      <c r="N6" s="17" t="n"/>
      <c r="O6" s="17" t="n"/>
      <c r="P6" s="17" t="n"/>
      <c r="Q6" s="22">
        <f>IF(COUNT(B6:P6)=0,"",AVERAGE(B6:P6))</f>
        <v/>
      </c>
      <c r="R6" s="19">
        <f>IF(Q6="","",IF(ROUND(Q6,1)&lt;=3,"Yes","No"))</f>
        <v/>
      </c>
    </row>
    <row r="7">
      <c r="A7" s="6" t="inlineStr">
        <is>
          <t>Knowledge</t>
        </is>
      </c>
      <c r="B7" s="17" t="n">
        <v>4</v>
      </c>
      <c r="C7" s="17" t="n">
        <v>3</v>
      </c>
      <c r="D7" s="17" t="n">
        <v>3</v>
      </c>
      <c r="E7" s="17" t="n">
        <v>4</v>
      </c>
      <c r="F7" s="17" t="n">
        <v>3</v>
      </c>
      <c r="G7" s="17" t="n">
        <v>4</v>
      </c>
      <c r="H7" s="17" t="n">
        <v>3</v>
      </c>
      <c r="I7" s="17" t="n">
        <v>3</v>
      </c>
      <c r="J7" s="17" t="n">
        <v>4</v>
      </c>
      <c r="K7" s="17" t="n">
        <v>3</v>
      </c>
      <c r="L7" s="17" t="n"/>
      <c r="M7" s="17" t="n"/>
      <c r="N7" s="17" t="n"/>
      <c r="O7" s="17" t="n"/>
      <c r="P7" s="17" t="n"/>
      <c r="Q7" s="22">
        <f>IF(COUNT(B7:P7)=0,"",AVERAGE(B7:P7))</f>
        <v/>
      </c>
      <c r="R7" s="19">
        <f>IF(Q7="","",IF(ROUND(Q7,1)&lt;=3,"Yes","No"))</f>
        <v/>
      </c>
    </row>
    <row r="8">
      <c r="A8" s="6" t="inlineStr">
        <is>
          <t>Ability</t>
        </is>
      </c>
      <c r="B8" s="17" t="n">
        <v>3</v>
      </c>
      <c r="C8" s="17" t="n">
        <v>2</v>
      </c>
      <c r="D8" s="17" t="n">
        <v>3</v>
      </c>
      <c r="E8" s="17" t="n">
        <v>2</v>
      </c>
      <c r="F8" s="17" t="n">
        <v>3</v>
      </c>
      <c r="G8" s="17" t="n">
        <v>2</v>
      </c>
      <c r="H8" s="17" t="n">
        <v>3</v>
      </c>
      <c r="I8" s="17" t="n">
        <v>3</v>
      </c>
      <c r="J8" s="17" t="n">
        <v>2</v>
      </c>
      <c r="K8" s="17" t="n">
        <v>3</v>
      </c>
      <c r="L8" s="17" t="n"/>
      <c r="M8" s="17" t="n"/>
      <c r="N8" s="17" t="n"/>
      <c r="O8" s="17" t="n"/>
      <c r="P8" s="17" t="n"/>
      <c r="Q8" s="22">
        <f>IF(COUNT(B8:P8)=0,"",AVERAGE(B8:P8))</f>
        <v/>
      </c>
      <c r="R8" s="19">
        <f>IF(Q8="","",IF(ROUND(Q8,1)&lt;=3,"Yes","No"))</f>
        <v/>
      </c>
    </row>
    <row r="9">
      <c r="A9" s="6" t="inlineStr">
        <is>
          <t>Reinforcement</t>
        </is>
      </c>
      <c r="B9" s="17" t="n">
        <v>3</v>
      </c>
      <c r="C9" s="17" t="n">
        <v>3</v>
      </c>
      <c r="D9" s="17" t="n">
        <v>3</v>
      </c>
      <c r="E9" s="17" t="n">
        <v>2</v>
      </c>
      <c r="F9" s="17" t="n">
        <v>3</v>
      </c>
      <c r="G9" s="17" t="n">
        <v>3</v>
      </c>
      <c r="H9" s="17" t="n">
        <v>3</v>
      </c>
      <c r="I9" s="17" t="n">
        <v>3</v>
      </c>
      <c r="J9" s="17" t="n">
        <v>3</v>
      </c>
      <c r="K9" s="17" t="n">
        <v>3</v>
      </c>
      <c r="L9" s="17" t="n"/>
      <c r="M9" s="17" t="n"/>
      <c r="N9" s="17" t="n"/>
      <c r="O9" s="17" t="n"/>
      <c r="P9" s="17" t="n"/>
      <c r="Q9" s="22">
        <f>IF(COUNT(B9:P9)=0,"",AVERAGE(B9:P9))</f>
        <v/>
      </c>
      <c r="R9" s="19">
        <f>IF(Q9="","",IF(ROUND(Q9,1)&lt;=3,"Yes","No"))</f>
        <v/>
      </c>
    </row>
    <row r="10"/>
    <row r="11">
      <c r="A11" s="6" t="inlineStr">
        <is>
          <t>Barrier point</t>
        </is>
      </c>
      <c r="B11" s="6">
        <f>IF(COUNT(Q5:Q9)=0,"",IFERROR(INDEX(A5:A9,MATCH("Yes",R5:R9,0)),"None: all above 3"))</f>
        <v/>
      </c>
      <c r="J11" s="27" t="inlineStr">
        <is>
          <t>Act on the barrier point first: later elements cannot rise while it stays low.</t>
        </is>
      </c>
    </row>
    <row r="12"/>
    <row r="13"/>
    <row r="14">
      <c r="A14" s="5" t="inlineStr">
        <is>
          <t>EI self and team rating</t>
        </is>
      </c>
      <c r="B14" s="27" t="inlineStr">
        <is>
          <t>Rate yourself, then ask up to 10 team members to rate you (1 to 5). A gap of 0.8 or more is a blind spot.</t>
        </is>
      </c>
    </row>
    <row r="15" ht="36" customHeight="1">
      <c r="A15" s="11" t="inlineStr">
        <is>
          <t>Behavior</t>
        </is>
      </c>
      <c r="B15" s="11" t="inlineStr">
        <is>
          <t>Self rating</t>
        </is>
      </c>
      <c r="C15" s="11" t="inlineStr">
        <is>
          <t>R1</t>
        </is>
      </c>
      <c r="D15" s="11" t="inlineStr">
        <is>
          <t>R2</t>
        </is>
      </c>
      <c r="E15" s="11" t="inlineStr">
        <is>
          <t>R3</t>
        </is>
      </c>
      <c r="F15" s="11" t="inlineStr">
        <is>
          <t>R4</t>
        </is>
      </c>
      <c r="G15" s="11" t="inlineStr">
        <is>
          <t>R5</t>
        </is>
      </c>
      <c r="H15" s="11" t="inlineStr">
        <is>
          <t>R6</t>
        </is>
      </c>
      <c r="I15" s="11" t="inlineStr">
        <is>
          <t>R7</t>
        </is>
      </c>
      <c r="J15" s="11" t="inlineStr">
        <is>
          <t>R8</t>
        </is>
      </c>
      <c r="K15" s="11" t="inlineStr">
        <is>
          <t>R9</t>
        </is>
      </c>
      <c r="L15" s="11" t="inlineStr">
        <is>
          <t>R10</t>
        </is>
      </c>
      <c r="M15" s="11" t="inlineStr">
        <is>
          <t>Team average</t>
        </is>
      </c>
      <c r="N15" s="11" t="inlineStr">
        <is>
          <t>Gap (self minus team)</t>
        </is>
      </c>
      <c r="O15" s="11" t="inlineStr">
        <is>
          <t>Blind spot</t>
        </is>
      </c>
    </row>
    <row r="16">
      <c r="A16" s="6" t="inlineStr">
        <is>
          <t>Listens before reacting</t>
        </is>
      </c>
      <c r="B16" s="53" t="n">
        <v>4.5</v>
      </c>
      <c r="C16" s="17" t="n">
        <v>3</v>
      </c>
      <c r="D16" s="17" t="n">
        <v>3</v>
      </c>
      <c r="E16" s="17" t="n">
        <v>4</v>
      </c>
      <c r="F16" s="17" t="n">
        <v>3</v>
      </c>
      <c r="G16" s="17" t="n">
        <v>2</v>
      </c>
      <c r="H16" s="17" t="n">
        <v>3</v>
      </c>
      <c r="I16" s="17" t="n">
        <v>4</v>
      </c>
      <c r="J16" s="17" t="n">
        <v>3</v>
      </c>
      <c r="K16" s="17" t="n">
        <v>3</v>
      </c>
      <c r="L16" s="17" t="n">
        <v>3</v>
      </c>
      <c r="M16" s="22">
        <f>IF(COUNT(C16:L16)=0,"",AVERAGE(C16:L16))</f>
        <v/>
      </c>
      <c r="N16" s="23">
        <f>IF(OR(B16="",M16=""),"",ROUND(B16-M16,1))</f>
        <v/>
      </c>
      <c r="O16" s="19">
        <f>IF(N16="","",IF(N16&gt;=0.8,"Blind spot",""))</f>
        <v/>
      </c>
    </row>
    <row r="17">
      <c r="A17" s="6" t="inlineStr">
        <is>
          <t>Stays calm under pressure</t>
        </is>
      </c>
      <c r="B17" s="53" t="n">
        <v>4</v>
      </c>
      <c r="C17" s="17" t="n">
        <v>4</v>
      </c>
      <c r="D17" s="17" t="n">
        <v>4</v>
      </c>
      <c r="E17" s="17" t="n">
        <v>3</v>
      </c>
      <c r="F17" s="17" t="n">
        <v>4</v>
      </c>
      <c r="G17" s="17" t="n">
        <v>4</v>
      </c>
      <c r="H17" s="17" t="n">
        <v>4</v>
      </c>
      <c r="I17" s="17" t="n">
        <v>4</v>
      </c>
      <c r="J17" s="17" t="n">
        <v>3</v>
      </c>
      <c r="K17" s="17" t="n">
        <v>4</v>
      </c>
      <c r="L17" s="17" t="n">
        <v>4</v>
      </c>
      <c r="M17" s="22">
        <f>IF(COUNT(C17:L17)=0,"",AVERAGE(C17:L17))</f>
        <v/>
      </c>
      <c r="N17" s="23">
        <f>IF(OR(B17="",M17=""),"",ROUND(B17-M17,1))</f>
        <v/>
      </c>
      <c r="O17" s="19">
        <f>IF(N17="","",IF(N17&gt;=0.8,"Blind spot",""))</f>
        <v/>
      </c>
    </row>
    <row r="18">
      <c r="A18" s="6" t="inlineStr">
        <is>
          <t>Gives credit to others</t>
        </is>
      </c>
      <c r="B18" s="53" t="n">
        <v>4.2</v>
      </c>
      <c r="C18" s="17" t="n">
        <v>4</v>
      </c>
      <c r="D18" s="17" t="n">
        <v>5</v>
      </c>
      <c r="E18" s="17" t="n">
        <v>4</v>
      </c>
      <c r="F18" s="17" t="n">
        <v>4</v>
      </c>
      <c r="G18" s="17" t="n">
        <v>5</v>
      </c>
      <c r="H18" s="17" t="n">
        <v>4</v>
      </c>
      <c r="I18" s="17" t="n">
        <v>4</v>
      </c>
      <c r="J18" s="17" t="n">
        <v>5</v>
      </c>
      <c r="K18" s="17" t="n">
        <v>4</v>
      </c>
      <c r="L18" s="17" t="n">
        <v>4</v>
      </c>
      <c r="M18" s="22">
        <f>IF(COUNT(C18:L18)=0,"",AVERAGE(C18:L18))</f>
        <v/>
      </c>
      <c r="N18" s="23">
        <f>IF(OR(B18="",M18=""),"",ROUND(B18-M18,1))</f>
        <v/>
      </c>
      <c r="O18" s="19">
        <f>IF(N18="","",IF(N18&gt;=0.8,"Blind spot",""))</f>
        <v/>
      </c>
    </row>
    <row r="19">
      <c r="A19" s="6" t="inlineStr">
        <is>
          <t>Admits own mistakes</t>
        </is>
      </c>
      <c r="B19" s="53" t="n">
        <v>3.8</v>
      </c>
      <c r="C19" s="17" t="n">
        <v>3</v>
      </c>
      <c r="D19" s="17" t="n">
        <v>3</v>
      </c>
      <c r="E19" s="17" t="n">
        <v>2</v>
      </c>
      <c r="F19" s="17" t="n">
        <v>3</v>
      </c>
      <c r="G19" s="17" t="n">
        <v>3</v>
      </c>
      <c r="H19" s="17" t="n">
        <v>3</v>
      </c>
      <c r="I19" s="17" t="n">
        <v>3</v>
      </c>
      <c r="J19" s="17" t="n">
        <v>3</v>
      </c>
      <c r="K19" s="17" t="n">
        <v>3</v>
      </c>
      <c r="L19" s="17" t="n">
        <v>3</v>
      </c>
      <c r="M19" s="22">
        <f>IF(COUNT(C19:L19)=0,"",AVERAGE(C19:L19))</f>
        <v/>
      </c>
      <c r="N19" s="23">
        <f>IF(OR(B19="",M19=""),"",ROUND(B19-M19,1))</f>
        <v/>
      </c>
      <c r="O19" s="19">
        <f>IF(N19="","",IF(N19&gt;=0.8,"Blind spot",""))</f>
        <v/>
      </c>
    </row>
    <row r="20"/>
    <row r="21" ht="33" customHeight="1">
      <c r="A21" s="6" t="inlineStr">
        <is>
          <t>My EI practice behavior for the quarter</t>
        </is>
      </c>
      <c r="B21" s="20" t="inlineStr">
        <is>
          <t>Listen before reacting</t>
        </is>
      </c>
      <c r="C21" s="45" t="n"/>
      <c r="D21" s="45" t="n"/>
      <c r="E21" s="45" t="n"/>
      <c r="F21" s="45" t="n"/>
      <c r="G21" s="45" t="n"/>
      <c r="H21" s="45" t="n"/>
      <c r="I21" s="45" t="n"/>
      <c r="J21" s="45" t="n"/>
      <c r="K21" s="45" t="n"/>
      <c r="L21" s="45" t="n"/>
    </row>
    <row r="22"/>
    <row r="23">
      <c r="A23" s="5" t="inlineStr">
        <is>
          <t>Daily practice log</t>
        </is>
      </c>
    </row>
    <row r="24">
      <c r="A24" s="11" t="inlineStr">
        <is>
          <t>Date</t>
        </is>
      </c>
      <c r="B24" s="11" t="inlineStr">
        <is>
          <t>Situation</t>
        </is>
      </c>
      <c r="C24" s="11" t="n"/>
      <c r="D24" s="11" t="n"/>
      <c r="E24" s="11" t="n"/>
      <c r="F24" s="11" t="n"/>
      <c r="G24" s="11" t="inlineStr">
        <is>
          <t>What I felt</t>
        </is>
      </c>
      <c r="H24" s="11" t="n"/>
      <c r="I24" s="11" t="n"/>
      <c r="J24" s="11" t="n"/>
      <c r="K24" s="11" t="n"/>
      <c r="L24" s="11" t="inlineStr">
        <is>
          <t>What I did</t>
        </is>
      </c>
      <c r="M24" s="11" t="n"/>
      <c r="N24" s="11" t="n"/>
      <c r="O24" s="11" t="n"/>
      <c r="P24" s="11" t="n"/>
      <c r="Q24" s="11" t="n"/>
      <c r="R24" s="11" t="n"/>
    </row>
    <row r="25" ht="48" customHeight="1">
      <c r="A25" s="30" t="n">
        <v>46342</v>
      </c>
      <c r="B25" s="20" t="inlineStr">
        <is>
          <t>Morning huddle: Samuel raised the cold room problem while I was busy</t>
        </is>
      </c>
      <c r="C25" s="45" t="n"/>
      <c r="D25" s="45" t="n"/>
      <c r="E25" s="45" t="n"/>
      <c r="F25" s="45" t="n"/>
      <c r="G25" s="20" t="inlineStr">
        <is>
          <t>Impatient, wanted to move on</t>
        </is>
      </c>
      <c r="H25" s="45" t="n"/>
      <c r="I25" s="45" t="n"/>
      <c r="J25" s="45" t="n"/>
      <c r="K25" s="45" t="n"/>
      <c r="L25" s="20" t="inlineStr">
        <is>
          <t>Waited until he finished, then asked one question</t>
        </is>
      </c>
      <c r="M25" s="45" t="n"/>
      <c r="N25" s="45" t="n"/>
      <c r="O25" s="45" t="n"/>
      <c r="P25" s="45" t="n"/>
      <c r="Q25" s="45" t="n"/>
      <c r="R25" s="45" t="n"/>
    </row>
    <row r="26" ht="30" customHeight="1">
      <c r="A26" s="30" t="n"/>
      <c r="B26" s="20" t="n"/>
      <c r="C26" s="45" t="n"/>
      <c r="D26" s="45" t="n"/>
      <c r="E26" s="45" t="n"/>
      <c r="F26" s="45" t="n"/>
      <c r="G26" s="20" t="n"/>
      <c r="H26" s="45" t="n"/>
      <c r="I26" s="45" t="n"/>
      <c r="J26" s="45" t="n"/>
      <c r="K26" s="45" t="n"/>
      <c r="L26" s="20" t="n"/>
      <c r="M26" s="45" t="n"/>
      <c r="N26" s="45" t="n"/>
      <c r="O26" s="45" t="n"/>
      <c r="P26" s="45" t="n"/>
      <c r="Q26" s="45" t="n"/>
      <c r="R26" s="45" t="n"/>
    </row>
    <row r="27" ht="30" customHeight="1">
      <c r="A27" s="30" t="n"/>
      <c r="B27" s="20" t="n"/>
      <c r="C27" s="45" t="n"/>
      <c r="D27" s="45" t="n"/>
      <c r="E27" s="45" t="n"/>
      <c r="F27" s="45" t="n"/>
      <c r="G27" s="20" t="n"/>
      <c r="H27" s="45" t="n"/>
      <c r="I27" s="45" t="n"/>
      <c r="J27" s="45" t="n"/>
      <c r="K27" s="45" t="n"/>
      <c r="L27" s="20" t="n"/>
      <c r="M27" s="45" t="n"/>
      <c r="N27" s="45" t="n"/>
      <c r="O27" s="45" t="n"/>
      <c r="P27" s="45" t="n"/>
      <c r="Q27" s="45" t="n"/>
      <c r="R27" s="45" t="n"/>
    </row>
    <row r="28" ht="30" customHeight="1">
      <c r="A28" s="30" t="n"/>
      <c r="B28" s="20" t="n"/>
      <c r="C28" s="45" t="n"/>
      <c r="D28" s="45" t="n"/>
      <c r="E28" s="45" t="n"/>
      <c r="F28" s="45" t="n"/>
      <c r="G28" s="20" t="n"/>
      <c r="H28" s="45" t="n"/>
      <c r="I28" s="45" t="n"/>
      <c r="J28" s="45" t="n"/>
      <c r="K28" s="45" t="n"/>
      <c r="L28" s="20" t="n"/>
      <c r="M28" s="45" t="n"/>
      <c r="N28" s="45" t="n"/>
      <c r="O28" s="45" t="n"/>
      <c r="P28" s="45" t="n"/>
      <c r="Q28" s="45" t="n"/>
      <c r="R28" s="45" t="n"/>
    </row>
    <row r="29" ht="30" customHeight="1">
      <c r="A29" s="30" t="n"/>
      <c r="B29" s="20" t="n"/>
      <c r="C29" s="45" t="n"/>
      <c r="D29" s="45" t="n"/>
      <c r="E29" s="45" t="n"/>
      <c r="F29" s="45" t="n"/>
      <c r="G29" s="20" t="n"/>
      <c r="H29" s="45" t="n"/>
      <c r="I29" s="45" t="n"/>
      <c r="J29" s="45" t="n"/>
      <c r="K29" s="45" t="n"/>
      <c r="L29" s="20" t="n"/>
      <c r="M29" s="45" t="n"/>
      <c r="N29" s="45" t="n"/>
      <c r="O29" s="45" t="n"/>
      <c r="P29" s="45" t="n"/>
      <c r="Q29" s="45" t="n"/>
      <c r="R29" s="45" t="n"/>
    </row>
    <row r="30" ht="30" customHeight="1">
      <c r="A30" s="30" t="n"/>
      <c r="B30" s="20" t="n"/>
      <c r="C30" s="45" t="n"/>
      <c r="D30" s="45" t="n"/>
      <c r="E30" s="45" t="n"/>
      <c r="F30" s="45" t="n"/>
      <c r="G30" s="20" t="n"/>
      <c r="H30" s="45" t="n"/>
      <c r="I30" s="45" t="n"/>
      <c r="J30" s="45" t="n"/>
      <c r="K30" s="45" t="n"/>
      <c r="L30" s="20" t="n"/>
      <c r="M30" s="45" t="n"/>
      <c r="N30" s="45" t="n"/>
      <c r="O30" s="45" t="n"/>
      <c r="P30" s="45" t="n"/>
      <c r="Q30" s="45" t="n"/>
      <c r="R30" s="45" t="n"/>
    </row>
    <row r="31" ht="30" customHeight="1">
      <c r="A31" s="30" t="n"/>
      <c r="B31" s="20" t="n"/>
      <c r="C31" s="45" t="n"/>
      <c r="D31" s="45" t="n"/>
      <c r="E31" s="45" t="n"/>
      <c r="F31" s="45" t="n"/>
      <c r="G31" s="20" t="n"/>
      <c r="H31" s="45" t="n"/>
      <c r="I31" s="45" t="n"/>
      <c r="J31" s="45" t="n"/>
      <c r="K31" s="45" t="n"/>
      <c r="L31" s="20" t="n"/>
      <c r="M31" s="45" t="n"/>
      <c r="N31" s="45" t="n"/>
      <c r="O31" s="45" t="n"/>
      <c r="P31" s="45" t="n"/>
      <c r="Q31" s="45" t="n"/>
      <c r="R31" s="45" t="n"/>
    </row>
    <row r="32" ht="30" customHeight="1">
      <c r="A32" s="30" t="n"/>
      <c r="B32" s="20" t="n"/>
      <c r="C32" s="45" t="n"/>
      <c r="D32" s="45" t="n"/>
      <c r="E32" s="45" t="n"/>
      <c r="F32" s="45" t="n"/>
      <c r="G32" s="20" t="n"/>
      <c r="H32" s="45" t="n"/>
      <c r="I32" s="45" t="n"/>
      <c r="J32" s="45" t="n"/>
      <c r="K32" s="45" t="n"/>
      <c r="L32" s="20" t="n"/>
      <c r="M32" s="45" t="n"/>
      <c r="N32" s="45" t="n"/>
      <c r="O32" s="45" t="n"/>
      <c r="P32" s="45" t="n"/>
      <c r="Q32" s="45" t="n"/>
      <c r="R32" s="45" t="n"/>
    </row>
    <row r="33" ht="30" customHeight="1">
      <c r="A33" s="30" t="n"/>
      <c r="B33" s="20" t="n"/>
      <c r="C33" s="45" t="n"/>
      <c r="D33" s="45" t="n"/>
      <c r="E33" s="45" t="n"/>
      <c r="F33" s="45" t="n"/>
      <c r="G33" s="20" t="n"/>
      <c r="H33" s="45" t="n"/>
      <c r="I33" s="45" t="n"/>
      <c r="J33" s="45" t="n"/>
      <c r="K33" s="45" t="n"/>
      <c r="L33" s="20" t="n"/>
      <c r="M33" s="45" t="n"/>
      <c r="N33" s="45" t="n"/>
      <c r="O33" s="45" t="n"/>
      <c r="P33" s="45" t="n"/>
      <c r="Q33" s="45" t="n"/>
      <c r="R33" s="45" t="n"/>
    </row>
    <row r="34" ht="30" customHeight="1">
      <c r="A34" s="30" t="n"/>
      <c r="B34" s="20" t="n"/>
      <c r="C34" s="45" t="n"/>
      <c r="D34" s="45" t="n"/>
      <c r="E34" s="45" t="n"/>
      <c r="F34" s="45" t="n"/>
      <c r="G34" s="20" t="n"/>
      <c r="H34" s="45" t="n"/>
      <c r="I34" s="45" t="n"/>
      <c r="J34" s="45" t="n"/>
      <c r="K34" s="45" t="n"/>
      <c r="L34" s="20" t="n"/>
      <c r="M34" s="45" t="n"/>
      <c r="N34" s="45" t="n"/>
      <c r="O34" s="45" t="n"/>
      <c r="P34" s="45" t="n"/>
      <c r="Q34" s="45" t="n"/>
      <c r="R34" s="45" t="n"/>
    </row>
    <row r="35" ht="30" customHeight="1">
      <c r="A35" s="30" t="n"/>
      <c r="B35" s="20" t="n"/>
      <c r="C35" s="45" t="n"/>
      <c r="D35" s="45" t="n"/>
      <c r="E35" s="45" t="n"/>
      <c r="F35" s="45" t="n"/>
      <c r="G35" s="20" t="n"/>
      <c r="H35" s="45" t="n"/>
      <c r="I35" s="45" t="n"/>
      <c r="J35" s="45" t="n"/>
      <c r="K35" s="45" t="n"/>
      <c r="L35" s="20" t="n"/>
      <c r="M35" s="45" t="n"/>
      <c r="N35" s="45" t="n"/>
      <c r="O35" s="45" t="n"/>
      <c r="P35" s="45" t="n"/>
      <c r="Q35" s="45" t="n"/>
      <c r="R35" s="45" t="n"/>
    </row>
    <row r="36" ht="30" customHeight="1">
      <c r="A36" s="30" t="n"/>
      <c r="B36" s="20" t="n"/>
      <c r="C36" s="45" t="n"/>
      <c r="D36" s="45" t="n"/>
      <c r="E36" s="45" t="n"/>
      <c r="F36" s="45" t="n"/>
      <c r="G36" s="20" t="n"/>
      <c r="H36" s="45" t="n"/>
      <c r="I36" s="45" t="n"/>
      <c r="J36" s="45" t="n"/>
      <c r="K36" s="45" t="n"/>
      <c r="L36" s="20" t="n"/>
      <c r="M36" s="45" t="n"/>
      <c r="N36" s="45" t="n"/>
      <c r="O36" s="45" t="n"/>
      <c r="P36" s="45" t="n"/>
      <c r="Q36" s="45" t="n"/>
      <c r="R36" s="45" t="n"/>
    </row>
  </sheetData>
  <mergeCells count="41">
    <mergeCell ref="L25:R25"/>
    <mergeCell ref="L31:R31"/>
    <mergeCell ref="B25:F25"/>
    <mergeCell ref="L34:R34"/>
    <mergeCell ref="G36:K36"/>
    <mergeCell ref="G27:K27"/>
    <mergeCell ref="B31:F31"/>
    <mergeCell ref="B27:F27"/>
    <mergeCell ref="L36:R36"/>
    <mergeCell ref="L27:R27"/>
    <mergeCell ref="B21:L21"/>
    <mergeCell ref="B11:I11"/>
    <mergeCell ref="G28:K28"/>
    <mergeCell ref="L32:R32"/>
    <mergeCell ref="L28:R28"/>
    <mergeCell ref="B29:F29"/>
    <mergeCell ref="G30:K30"/>
    <mergeCell ref="G34:K34"/>
    <mergeCell ref="B32:F32"/>
    <mergeCell ref="B34:F34"/>
    <mergeCell ref="G24:K24"/>
    <mergeCell ref="B28:F28"/>
    <mergeCell ref="G33:K33"/>
    <mergeCell ref="L24:R24"/>
    <mergeCell ref="G26:K26"/>
    <mergeCell ref="B30:F30"/>
    <mergeCell ref="L33:R33"/>
    <mergeCell ref="G29:K29"/>
    <mergeCell ref="G35:K35"/>
    <mergeCell ref="B24:F24"/>
    <mergeCell ref="B33:F33"/>
    <mergeCell ref="L30:R30"/>
    <mergeCell ref="G32:K32"/>
    <mergeCell ref="L26:R26"/>
    <mergeCell ref="G25:K25"/>
    <mergeCell ref="L29:R29"/>
    <mergeCell ref="L35:R35"/>
    <mergeCell ref="B36:F36"/>
    <mergeCell ref="G31:K31"/>
    <mergeCell ref="B26:F26"/>
    <mergeCell ref="B35:F35"/>
  </mergeCells>
  <conditionalFormatting sqref="Q5:Q9">
    <cfRule type="cellIs" priority="1" operator="lessThanOrEqual" dxfId="1">
      <formula>3</formula>
    </cfRule>
  </conditionalFormatting>
  <conditionalFormatting sqref="O16:O19">
    <cfRule type="cellIs" priority="2" operator="equal" dxfId="1">
      <formula>"Blind spot"</formula>
    </cfRule>
  </conditionalFormatting>
  <dataValidations count="3">
    <dataValidation sqref="B5:P9" showDropDown="0" showInputMessage="1" showErrorMessage="0" allowBlank="1" errorTitle="Invalid entry" error="Choose a value from the list." prompt="Rate 1 to 5" type="list">
      <formula1>"1,2,3,4,5"</formula1>
    </dataValidation>
    <dataValidation sqref="B16:B19" showDropDown="0" showInputMessage="1" showErrorMessage="0" allowBlank="1" errorTitle="Invalid entry" error="Enter a number from 1 to 5." prompt="Self rating from 1 to 5 (decimals allowed)" type="decimal" operator="between">
      <formula1>1</formula1>
      <formula2>5</formula2>
    </dataValidation>
    <dataValidation sqref="C16:L19" showDropDown="0" showInputMessage="1" showErrorMessage="0" allowBlank="1" errorTitle="Invalid entry" error="Choose a value from the list." prompt="Rate 1 to 5" type="list">
      <formula1>"1,2,3,4,5"</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10.xml><?xml version="1.0" encoding="utf-8"?>
<worksheet xmlns="http://schemas.openxmlformats.org/spreadsheetml/2006/main">
  <sheetPr>
    <tabColor rgb="00D4A72C"/>
    <outlinePr summaryBelow="1" summaryRight="1"/>
    <pageSetUpPr fitToPage="1"/>
  </sheetPr>
  <dimension ref="A1:K16"/>
  <sheetViews>
    <sheetView showGridLines="0" workbookViewId="0">
      <pane ySplit="4" topLeftCell="A5" activePane="bottomLeft" state="frozen"/>
      <selection pane="bottomLeft" activeCell="A1" sqref="A1"/>
    </sheetView>
  </sheetViews>
  <sheetFormatPr baseColWidth="8" defaultRowHeight="15"/>
  <cols>
    <col width="6" customWidth="1" min="1" max="1"/>
    <col width="24" customWidth="1" min="2" max="2"/>
    <col width="48" customWidth="1" min="3" max="3"/>
    <col width="20" customWidth="1" min="4" max="4"/>
    <col width="12" customWidth="1" min="5" max="5"/>
    <col width="12" customWidth="1" min="6" max="6"/>
    <col width="30" customWidth="1" min="7" max="7"/>
    <col width="14" customWidth="1" min="8" max="8"/>
    <col width="14" customWidth="1" min="9" max="9"/>
    <col width="14" customWidth="1" min="10" max="10"/>
    <col width="10" customWidth="1" min="11" max="11"/>
  </cols>
  <sheetData>
    <row r="1" ht="26" customHeight="1">
      <c r="A1" s="1" t="inlineStr">
        <is>
          <t>90-Day Plan (L2)</t>
        </is>
      </c>
      <c r="B1" s="2" t="n"/>
      <c r="C1" s="2" t="n"/>
      <c r="D1" s="2" t="n"/>
      <c r="E1" s="2" t="n"/>
      <c r="F1" s="2" t="n"/>
      <c r="G1" s="2" t="n"/>
      <c r="H1" s="2" t="n"/>
      <c r="I1" s="2" t="n"/>
      <c r="J1" s="2" t="n"/>
      <c r="K1" s="2" t="n"/>
    </row>
    <row r="2">
      <c r="A2" s="21" t="inlineStr">
        <is>
          <t>Actions for your two agreed priorities, each with one owner, dates, a measure, baseline and target. Days left count down from today. The last row schedules the repeat survey.</t>
        </is>
      </c>
    </row>
    <row r="3"/>
    <row r="4" ht="32" customHeight="1">
      <c r="A4" s="11" t="inlineStr">
        <is>
          <t>No.</t>
        </is>
      </c>
      <c r="B4" s="11" t="inlineStr">
        <is>
          <t>Priority or dimension</t>
        </is>
      </c>
      <c r="C4" s="11" t="inlineStr">
        <is>
          <t>Action</t>
        </is>
      </c>
      <c r="D4" s="11" t="inlineStr">
        <is>
          <t>Owner</t>
        </is>
      </c>
      <c r="E4" s="11" t="inlineStr">
        <is>
          <t>Start date</t>
        </is>
      </c>
      <c r="F4" s="11" t="inlineStr">
        <is>
          <t>Due date</t>
        </is>
      </c>
      <c r="G4" s="11" t="inlineStr">
        <is>
          <t>Measure of success</t>
        </is>
      </c>
      <c r="H4" s="11" t="inlineStr">
        <is>
          <t>Baseline</t>
        </is>
      </c>
      <c r="I4" s="11" t="inlineStr">
        <is>
          <t>Target</t>
        </is>
      </c>
      <c r="J4" s="11" t="inlineStr">
        <is>
          <t>Status</t>
        </is>
      </c>
      <c r="K4" s="11" t="inlineStr">
        <is>
          <t>Days left</t>
        </is>
      </c>
    </row>
    <row r="5" ht="33" customHeight="1">
      <c r="A5" s="16" t="n">
        <v>1</v>
      </c>
      <c r="B5" s="20" t="inlineStr">
        <is>
          <t>Psychological safety</t>
        </is>
      </c>
      <c r="C5" s="20" t="inlineStr">
        <is>
          <t>Anyone can call stop at the loading bay; thank every person who raises a problem in the huddle</t>
        </is>
      </c>
      <c r="D5" s="20" t="inlineStr">
        <is>
          <t>Hanna</t>
        </is>
      </c>
      <c r="E5" s="30" t="n">
        <v>46342</v>
      </c>
      <c r="F5" s="30" t="n">
        <v>46425</v>
      </c>
      <c r="G5" s="20" t="inlineStr">
        <is>
          <t>% favorable on psychological safety</t>
        </is>
      </c>
      <c r="H5" s="34" t="n">
        <v>0.35</v>
      </c>
      <c r="I5" s="34" t="n">
        <v>0.55</v>
      </c>
      <c r="J5" s="17" t="inlineStr">
        <is>
          <t>In progress</t>
        </is>
      </c>
      <c r="K5" s="18">
        <f>IF(F5="","",F5-TODAY())</f>
        <v/>
      </c>
    </row>
    <row r="6" ht="33" customHeight="1">
      <c r="A6" s="16" t="n">
        <v>2</v>
      </c>
      <c r="B6" s="20" t="inlineStr">
        <is>
          <t>Feedback and conflict</t>
        </is>
      </c>
      <c r="C6" s="20" t="inlineStr">
        <is>
          <t>One SBI feedback conversation per team member per month; written loading rule agreed by Biruk and Gashaw</t>
        </is>
      </c>
      <c r="D6" s="20" t="inlineStr">
        <is>
          <t>Hanna and Biruk</t>
        </is>
      </c>
      <c r="E6" s="30" t="n">
        <v>46342</v>
      </c>
      <c r="F6" s="30" t="n">
        <v>46425</v>
      </c>
      <c r="G6" s="20" t="inlineStr">
        <is>
          <t>% favorable on feedback and conflict</t>
        </is>
      </c>
      <c r="H6" s="34" t="n">
        <v>0.45</v>
      </c>
      <c r="I6" s="34" t="n">
        <v>0.6</v>
      </c>
      <c r="J6" s="17" t="inlineStr">
        <is>
          <t>In progress</t>
        </is>
      </c>
      <c r="K6" s="18">
        <f>IF(F6="","",F6-TODAY())</f>
        <v/>
      </c>
    </row>
    <row r="7" ht="48" customHeight="1">
      <c r="A7" s="16" t="n">
        <v>3</v>
      </c>
      <c r="B7" s="20" t="inlineStr">
        <is>
          <t>Productivity</t>
        </is>
      </c>
      <c r="C7" s="20" t="inlineStr">
        <is>
          <t>Replace three 1.5-hour meetings with a daily 15-minute huddle and one weekly review</t>
        </is>
      </c>
      <c r="D7" s="20" t="inlineStr">
        <is>
          <t>Hanna</t>
        </is>
      </c>
      <c r="E7" s="30" t="n">
        <v>46342</v>
      </c>
      <c r="F7" s="30" t="n">
        <v>46356</v>
      </c>
      <c r="G7" s="20" t="inlineStr">
        <is>
          <t>Meeting hours per week (8 x 1.5 x 3 before; 8 x 0.25 x 5 + 8 x 1 after)</t>
        </is>
      </c>
      <c r="H7" s="54" t="n">
        <v>36</v>
      </c>
      <c r="I7" s="54" t="n">
        <v>18</v>
      </c>
      <c r="J7" s="17" t="inlineStr">
        <is>
          <t>Done</t>
        </is>
      </c>
      <c r="K7" s="18">
        <f>IF(F7="","",F7-TODAY())</f>
        <v/>
      </c>
    </row>
    <row r="8" ht="33" customHeight="1">
      <c r="A8" s="16" t="n">
        <v>4</v>
      </c>
      <c r="B8" s="20" t="inlineStr">
        <is>
          <t>Improvement</t>
        </is>
      </c>
      <c r="C8" s="20" t="inlineStr">
        <is>
          <t>Extend color-coded labels to all chilled lines</t>
        </is>
      </c>
      <c r="D8" s="20" t="inlineStr">
        <is>
          <t>Ruth</t>
        </is>
      </c>
      <c r="E8" s="30" t="n">
        <v>46349</v>
      </c>
      <c r="F8" s="30" t="n">
        <v>46377</v>
      </c>
      <c r="G8" s="20" t="inlineStr">
        <is>
          <t>Picking error rate (target 1.0% or lower)</t>
        </is>
      </c>
      <c r="H8" s="55" t="n">
        <v>0.024</v>
      </c>
      <c r="I8" s="55" t="n">
        <v>0.01</v>
      </c>
      <c r="J8" s="17" t="inlineStr">
        <is>
          <t>Not started</t>
        </is>
      </c>
      <c r="K8" s="18">
        <f>IF(F8="","",F8-TODAY())</f>
        <v/>
      </c>
    </row>
    <row r="9">
      <c r="A9" s="16" t="n">
        <v>5</v>
      </c>
      <c r="B9" s="20" t="n"/>
      <c r="C9" s="20" t="n"/>
      <c r="D9" s="20" t="n"/>
      <c r="E9" s="30" t="n"/>
      <c r="F9" s="30" t="n"/>
      <c r="G9" s="20" t="n"/>
      <c r="H9" s="17" t="n"/>
      <c r="I9" s="17" t="n"/>
      <c r="J9" s="17" t="n"/>
      <c r="K9" s="18">
        <f>IF(F9="","",F9-TODAY())</f>
        <v/>
      </c>
    </row>
    <row r="10">
      <c r="A10" s="16" t="n">
        <v>6</v>
      </c>
      <c r="B10" s="20" t="n"/>
      <c r="C10" s="20" t="n"/>
      <c r="D10" s="20" t="n"/>
      <c r="E10" s="30" t="n"/>
      <c r="F10" s="30" t="n"/>
      <c r="G10" s="20" t="n"/>
      <c r="H10" s="17" t="n"/>
      <c r="I10" s="17" t="n"/>
      <c r="J10" s="17" t="n"/>
      <c r="K10" s="18">
        <f>IF(F10="","",F10-TODAY())</f>
        <v/>
      </c>
    </row>
    <row r="11">
      <c r="A11" s="16" t="n">
        <v>7</v>
      </c>
      <c r="B11" s="20" t="n"/>
      <c r="C11" s="20" t="n"/>
      <c r="D11" s="20" t="n"/>
      <c r="E11" s="30" t="n"/>
      <c r="F11" s="30" t="n"/>
      <c r="G11" s="20" t="n"/>
      <c r="H11" s="17" t="n"/>
      <c r="I11" s="17" t="n"/>
      <c r="J11" s="17" t="n"/>
      <c r="K11" s="18">
        <f>IF(F11="","",F11-TODAY())</f>
        <v/>
      </c>
    </row>
    <row r="12">
      <c r="A12" s="16" t="n">
        <v>8</v>
      </c>
      <c r="B12" s="20" t="n"/>
      <c r="C12" s="20" t="n"/>
      <c r="D12" s="20" t="n"/>
      <c r="E12" s="30" t="n"/>
      <c r="F12" s="30" t="n"/>
      <c r="G12" s="20" t="n"/>
      <c r="H12" s="17" t="n"/>
      <c r="I12" s="17" t="n"/>
      <c r="J12" s="17" t="n"/>
      <c r="K12" s="18">
        <f>IF(F12="","",F12-TODAY())</f>
        <v/>
      </c>
    </row>
    <row r="13">
      <c r="A13" s="16" t="n">
        <v>9</v>
      </c>
      <c r="B13" s="20" t="n"/>
      <c r="C13" s="20" t="n"/>
      <c r="D13" s="20" t="n"/>
      <c r="E13" s="30" t="n"/>
      <c r="F13" s="30" t="n"/>
      <c r="G13" s="20" t="n"/>
      <c r="H13" s="17" t="n"/>
      <c r="I13" s="17" t="n"/>
      <c r="J13" s="17" t="n"/>
      <c r="K13" s="18">
        <f>IF(F13="","",F13-TODAY())</f>
        <v/>
      </c>
    </row>
    <row r="14" ht="33" customHeight="1">
      <c r="A14" s="16" t="n">
        <v>10</v>
      </c>
      <c r="B14" s="20" t="inlineStr">
        <is>
          <t>Change and learning</t>
        </is>
      </c>
      <c r="C14" s="6" t="inlineStr">
        <is>
          <t>Repeat team climate survey</t>
        </is>
      </c>
      <c r="D14" s="20" t="inlineStr">
        <is>
          <t>Tigist Bekele (HR)</t>
        </is>
      </c>
      <c r="E14" s="30" t="n">
        <v>46419</v>
      </c>
      <c r="F14" s="43">
        <f>'Team Climate Review (L2)'!C4+90</f>
        <v/>
      </c>
      <c r="G14" s="20" t="inlineStr">
        <is>
          <t>% favorable for each dimension, same 12 statements</t>
        </is>
      </c>
      <c r="H14" s="39">
        <f>'Team Climate Review (L2)'!D29</f>
        <v/>
      </c>
      <c r="I14" s="34" t="n">
        <v>0.7</v>
      </c>
      <c r="J14" s="17" t="inlineStr">
        <is>
          <t>Not started</t>
        </is>
      </c>
      <c r="K14" s="18">
        <f>IF(F14="","",F14-TODAY())</f>
        <v/>
      </c>
    </row>
    <row r="15"/>
    <row r="16">
      <c r="A16" s="27" t="inlineStr">
        <is>
          <t>Repeat survey due date = survey date on the Team Climate Review (L2) sheet + 90 days. Baseline for the repeat survey is the overall % favorable.</t>
        </is>
      </c>
    </row>
  </sheetData>
  <conditionalFormatting sqref="J5:J14">
    <cfRule type="cellIs" priority="1" operator="equal" dxfId="2">
      <formula>"Done"</formula>
    </cfRule>
    <cfRule type="cellIs" priority="2" operator="equal" dxfId="1">
      <formula>"In progress"</formula>
    </cfRule>
  </conditionalFormatting>
  <conditionalFormatting sqref="K5:K14">
    <cfRule type="expression" priority="3" dxfId="0">
      <formula>AND(ISNUMBER($K5),$K5&lt;0,$J5&lt;&gt;"Done")</formula>
    </cfRule>
  </conditionalFormatting>
  <dataValidations count="2">
    <dataValidation sqref="B5:B14" showDropDown="0" showInputMessage="0" showErrorMessage="0" allowBlank="1" errorTitle="Invalid entry" error="Choose a value from the list." type="list">
      <formula1>"Trust and respect,Psychological safety,Feedback and conflict,Goals and productivity,Change and learning,Emotional climate,Productivity,Change,Improvement"</formula1>
    </dataValidation>
    <dataValidation sqref="J5:J14" showDropDown="0" showInputMessage="0" showErrorMessage="0" allowBlank="1" errorTitle="Invalid entry" error="Choose a value from the list." type="list">
      <formula1>"Not started,In progress,Done"</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2026-10-22T14:43:51Z</dcterms:created>
  <dcterms:modified xmlns:dcterms="http://purl.org/dc/terms/" xmlns:xsi="http://www.w3.org/2001/XMLSchema-instance" xsi:type="dcterms:W3CDTF">2026-10-22T14:43:51Z</dcterms:modified>
</cp:coreProperties>
</file>