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Settings" sheetId="2" state="visible" r:id="rId2"/>
    <sheet xmlns:r="http://schemas.openxmlformats.org/officeDocument/2006/relationships" name="Transaction sorter" sheetId="3" state="visible" r:id="rId3"/>
    <sheet xmlns:r="http://schemas.openxmlformats.org/officeDocument/2006/relationships" name="Screening checklist" sheetId="4" state="visible" r:id="rId4"/>
    <sheet xmlns:r="http://schemas.openxmlformats.org/officeDocument/2006/relationships" name="Contract matcher" sheetId="5" state="visible" r:id="rId5"/>
    <sheet xmlns:r="http://schemas.openxmlformats.org/officeDocument/2006/relationships" name="Glossary" sheetId="6" state="visible" r:id="rId6"/>
  </sheets>
  <definedNames>
    <definedName name="Bm_Debt">Settings!$B$3</definedName>
    <definedName name="Bm_Income">Settings!$B$4</definedName>
    <definedName name="Rate_Murabaha_A">Settings!$B$5</definedName>
    <definedName name="Rate_Murabaha_B">Settings!$B$6</definedName>
    <definedName name="List_YesNo">Settings!$A$8:$A$9</definedName>
    <definedName name="List_Permissible">Settings!$B$8:$B$9</definedName>
    <definedName name="List_Prohibition">Settings!$C$8:$C$12</definedName>
    <definedName name="List_Decision">Settings!$D$8:$D$10</definedName>
    <definedName name="List_Need">Settings!$E$8:$E$15</definedName>
    <definedName name="List_Asset">Settings!$F$8:$F$11</definedName>
    <definedName name="List_Ownership">Settings!$G$8:$G$11</definedName>
    <definedName name="List_Contract">Settings!$H$8:$H$21</definedName>
    <definedName name="List_ProhibitedActivities">Settings!$J$8:$J$13</definedName>
    <definedName name="_xlnm.Print_Area" localSheetId="0">'Instructions'!$A$1:$C$29</definedName>
    <definedName name="_xlnm.Print_Area" localSheetId="1">'Settings'!$A$1:$J$25</definedName>
    <definedName name="_xlnm.Print_Titles" localSheetId="2">'Transaction sorter'!$1:$1</definedName>
    <definedName name="_xlnm.Print_Area" localSheetId="2">'Transaction sorter'!$A$1:$H$17</definedName>
    <definedName name="_xlnm.Print_Titles" localSheetId="3">'Screening checklist'!$2:$2</definedName>
    <definedName name="_xlnm.Print_Area" localSheetId="3">'Screening checklist'!$A$1:$V$22</definedName>
    <definedName name="_xlnm.Print_Titles" localSheetId="4">'Contract matcher'!$1:$1</definedName>
    <definedName name="_xlnm.Print_Area" localSheetId="4">'Contract matcher'!$A$1:$N$21</definedName>
    <definedName name="_xlnm.Print_Titles" localSheetId="5">'Glossary'!$1:$1</definedName>
    <definedName name="_xlnm.Print_Area" localSheetId="5">'Glossary'!$A$1:$H$27</definedName>
  </definedNames>
  <calcPr calcId="124519" fullCalcOnLoad="1"/>
</workbook>
</file>

<file path=xl/styles.xml><?xml version="1.0" encoding="utf-8"?>
<styleSheet xmlns="http://schemas.openxmlformats.org/spreadsheetml/2006/main">
  <numFmts count="5">
    <numFmt numFmtId="164" formatCode="yyyy-mm-dd"/>
    <numFmt numFmtId="165" formatCode="d mmm yyyy"/>
    <numFmt numFmtId="166" formatCode="0.0%"/>
    <numFmt numFmtId="167" formatCode="#,##0;(#,##0);0"/>
    <numFmt numFmtId="168" formatCode="#,##0.00;(#,##0.00);0.00"/>
  </numFmts>
  <fonts count="10">
    <font>
      <name val="Calibri"/>
      <family val="2"/>
      <color theme="1"/>
      <sz val="11"/>
      <scheme val="minor"/>
    </font>
    <font>
      <name val="Calibri"/>
      <b val="1"/>
      <color rgb="000F4C3A"/>
      <sz val="16"/>
    </font>
    <font>
      <name val="Calibri"/>
      <sz val="11"/>
    </font>
    <font>
      <name val="Calibri"/>
      <b val="1"/>
      <color rgb="000F4C3A"/>
      <sz val="11"/>
    </font>
    <font>
      <name val="Calibri"/>
      <b val="1"/>
      <color rgb="000F4C3A"/>
      <sz val="12"/>
    </font>
    <font>
      <name val="Calibri"/>
      <b val="1"/>
      <sz val="11"/>
    </font>
    <font>
      <name val="Calibri"/>
      <b val="1"/>
      <color rgb="00FFFFFF"/>
      <sz val="11"/>
    </font>
    <font>
      <name val="Calibri"/>
      <i val="1"/>
      <color rgb="000F4C3A"/>
      <sz val="10"/>
    </font>
    <font>
      <name val="Calibri"/>
      <i val="1"/>
      <color rgb="00555555"/>
      <sz val="10"/>
    </font>
    <font>
      <name val="Calibri"/>
      <color rgb="001F1F1F"/>
      <sz val="11"/>
    </font>
  </fonts>
  <fills count="4">
    <fill>
      <patternFill/>
    </fill>
    <fill>
      <patternFill patternType="gray125"/>
    </fill>
    <fill>
      <patternFill patternType="solid">
        <fgColor rgb="00FFF2CC"/>
      </patternFill>
    </fill>
    <fill>
      <patternFill patternType="solid">
        <fgColor rgb="000F4C3A"/>
      </patternFill>
    </fill>
  </fills>
  <borders count="6">
    <border>
      <left/>
      <right/>
      <top/>
      <bottom/>
      <diagonal/>
    </border>
    <border>
      <bottom style="medium">
        <color rgb="00D4A72C"/>
      </bottom>
    </border>
    <border>
      <left style="thin">
        <color rgb="00BFBFBF"/>
      </left>
      <right style="thin">
        <color rgb="00BFBFBF"/>
      </right>
      <top style="thin">
        <color rgb="00BFBFBF"/>
      </top>
      <bottom style="thin">
        <color rgb="00BFBFBF"/>
      </bottom>
    </border>
    <border>
      <top style="medium">
        <color rgb="00D4A72C"/>
      </top>
    </border>
    <border>
      <left style="thin">
        <color rgb="00BFBFBF"/>
      </left>
      <right style="thin">
        <color rgb="00BFBFBF"/>
      </right>
      <top style="medium">
        <color rgb="00D4A72C"/>
      </top>
      <bottom style="thin">
        <color rgb="00BFBFBF"/>
      </bottom>
    </border>
    <border/>
  </borders>
  <cellStyleXfs count="1">
    <xf numFmtId="0" fontId="0" fillId="0" borderId="0"/>
  </cellStyleXfs>
  <cellXfs count="38">
    <xf numFmtId="0" fontId="0" fillId="0" borderId="0" pivotButton="0" quotePrefix="0" xfId="0"/>
    <xf numFmtId="0" fontId="1" fillId="0" borderId="1" applyAlignment="1" pivotButton="0" quotePrefix="0" xfId="0">
      <alignment vertical="center"/>
    </xf>
    <xf numFmtId="0" fontId="0" fillId="0" borderId="1" pivotButton="0" quotePrefix="0" xfId="0"/>
    <xf numFmtId="0" fontId="3" fillId="0" borderId="0" applyAlignment="1" pivotButton="0" quotePrefix="0" xfId="0">
      <alignment vertical="top" wrapText="1"/>
    </xf>
    <xf numFmtId="0" fontId="2" fillId="0" borderId="0" applyAlignment="1" pivotButton="0" quotePrefix="0" xfId="0">
      <alignment vertical="top" wrapText="1"/>
    </xf>
    <xf numFmtId="0" fontId="4" fillId="0" borderId="0" pivotButton="0" quotePrefix="0" xfId="0"/>
    <xf numFmtId="0" fontId="5" fillId="0" borderId="2" applyAlignment="1" pivotButton="0" quotePrefix="0" xfId="0">
      <alignment vertical="top" wrapText="1"/>
    </xf>
    <xf numFmtId="0" fontId="2" fillId="2" borderId="2" applyAlignment="1" applyProtection="1" pivotButton="0" quotePrefix="0" xfId="0">
      <alignment horizontal="left" vertical="top" wrapText="1"/>
      <protection locked="0" hidden="0"/>
    </xf>
    <xf numFmtId="165" fontId="2" fillId="2" borderId="2" applyAlignment="1" applyProtection="1" pivotButton="0" quotePrefix="0" xfId="0">
      <alignment horizontal="left" vertical="top" wrapText="1"/>
      <protection locked="0" hidden="0"/>
    </xf>
    <xf numFmtId="0" fontId="6" fillId="3" borderId="2" applyAlignment="1" pivotButton="0" quotePrefix="0" xfId="0">
      <alignment horizontal="center" vertical="center" wrapText="1"/>
    </xf>
    <xf numFmtId="0" fontId="0" fillId="0" borderId="2" pivotButton="0" quotePrefix="0" xfId="0"/>
    <xf numFmtId="0" fontId="2" fillId="0" borderId="2" applyAlignment="1" pivotButton="0" quotePrefix="0" xfId="0">
      <alignment vertical="top" wrapText="1"/>
    </xf>
    <xf numFmtId="0" fontId="7" fillId="0" borderId="3" applyAlignment="1" pivotButton="0" quotePrefix="0" xfId="0">
      <alignment vertical="center" wrapText="1"/>
    </xf>
    <xf numFmtId="0" fontId="0" fillId="0" borderId="3" pivotButton="0" quotePrefix="0" xfId="0"/>
    <xf numFmtId="0" fontId="7" fillId="0" borderId="3" applyAlignment="1" pivotButton="0" quotePrefix="0" xfId="0">
      <alignment horizontal="center" vertical="center"/>
    </xf>
    <xf numFmtId="9" fontId="2" fillId="2" borderId="2" applyAlignment="1" applyProtection="1" pivotButton="0" quotePrefix="0" xfId="0">
      <alignment horizontal="center" vertical="top" wrapText="1"/>
      <protection locked="0" hidden="0"/>
    </xf>
    <xf numFmtId="0" fontId="8" fillId="0" borderId="0" applyAlignment="1" pivotButton="0" quotePrefix="0" xfId="0">
      <alignment vertical="top" wrapText="1"/>
    </xf>
    <xf numFmtId="166" fontId="2" fillId="2" borderId="2" applyAlignment="1" applyProtection="1" pivotButton="0" quotePrefix="0" xfId="0">
      <alignment horizontal="center" vertical="top" wrapText="1"/>
      <protection locked="0" hidden="0"/>
    </xf>
    <xf numFmtId="0" fontId="2" fillId="2" borderId="2" applyAlignment="1" applyProtection="1" pivotButton="0" quotePrefix="0" xfId="0">
      <alignment vertical="top" wrapText="1"/>
      <protection locked="0" hidden="0"/>
    </xf>
    <xf numFmtId="0" fontId="8" fillId="0" borderId="0" pivotButton="0" quotePrefix="0" xfId="0"/>
    <xf numFmtId="0" fontId="2" fillId="0" borderId="2" applyAlignment="1" pivotButton="0" quotePrefix="0" xfId="0">
      <alignment horizontal="center" vertical="top" wrapText="1"/>
    </xf>
    <xf numFmtId="0" fontId="2" fillId="2" borderId="2" applyAlignment="1" applyProtection="1" pivotButton="0" quotePrefix="0" xfId="0">
      <alignment horizontal="center" vertical="top" wrapText="1"/>
      <protection locked="0" hidden="0"/>
    </xf>
    <xf numFmtId="0" fontId="9" fillId="0" borderId="2" applyAlignment="1" pivotButton="0" quotePrefix="0" xfId="0">
      <alignment horizontal="center" vertical="top" wrapText="1"/>
    </xf>
    <xf numFmtId="1" fontId="5" fillId="0" borderId="2" applyAlignment="1" pivotButton="0" quotePrefix="0" xfId="0">
      <alignment horizontal="center" vertical="top" wrapText="1"/>
    </xf>
    <xf numFmtId="9" fontId="5" fillId="0" borderId="2" applyAlignment="1" pivotButton="0" quotePrefix="0" xfId="0">
      <alignment horizontal="center" vertical="top" wrapText="1"/>
    </xf>
    <xf numFmtId="167" fontId="2" fillId="2" borderId="2" applyAlignment="1" applyProtection="1" pivotButton="0" quotePrefix="0" xfId="0">
      <alignment horizontal="right" vertical="top" wrapText="1"/>
      <protection locked="0" hidden="0"/>
    </xf>
    <xf numFmtId="166" fontId="9" fillId="0" borderId="2" applyAlignment="1" pivotButton="0" quotePrefix="0" xfId="0">
      <alignment horizontal="center" vertical="top" wrapText="1"/>
    </xf>
    <xf numFmtId="167" fontId="9" fillId="0" borderId="2" applyAlignment="1" pivotButton="0" quotePrefix="0" xfId="0">
      <alignment horizontal="right" vertical="top" wrapText="1"/>
    </xf>
    <xf numFmtId="0" fontId="5" fillId="0" borderId="2" applyAlignment="1" pivotButton="0" quotePrefix="0" xfId="0">
      <alignment horizontal="center" vertical="top" wrapText="1"/>
    </xf>
    <xf numFmtId="0" fontId="6" fillId="3" borderId="0" applyAlignment="1" pivotButton="0" quotePrefix="0" xfId="0">
      <alignment horizontal="center" vertical="center" wrapText="1"/>
    </xf>
    <xf numFmtId="0" fontId="9" fillId="0" borderId="2" applyAlignment="1" pivotButton="0" quotePrefix="0" xfId="0">
      <alignment vertical="top" wrapText="1"/>
    </xf>
    <xf numFmtId="1" fontId="2" fillId="2" borderId="2" applyAlignment="1" applyProtection="1" pivotButton="0" quotePrefix="0" xfId="0">
      <alignment horizontal="center" vertical="top" wrapText="1"/>
      <protection locked="0" hidden="0"/>
    </xf>
    <xf numFmtId="168" fontId="9" fillId="0" borderId="2" applyAlignment="1" pivotButton="0" quotePrefix="0" xfId="0">
      <alignment horizontal="right" vertical="top" wrapText="1"/>
    </xf>
    <xf numFmtId="168" fontId="5" fillId="0" borderId="2" applyAlignment="1" pivotButton="0" quotePrefix="0" xfId="0">
      <alignment horizontal="right" vertical="top" wrapText="1"/>
    </xf>
    <xf numFmtId="0" fontId="5" fillId="0" borderId="4" applyAlignment="1" pivotButton="0" quotePrefix="0" xfId="0">
      <alignment vertical="top" wrapText="1"/>
    </xf>
    <xf numFmtId="167" fontId="5" fillId="0" borderId="4" applyAlignment="1" pivotButton="0" quotePrefix="0" xfId="0">
      <alignment horizontal="right" vertical="top" wrapText="1"/>
    </xf>
    <xf numFmtId="0" fontId="6" fillId="0" borderId="5" applyAlignment="1" pivotButton="0" quotePrefix="0" xfId="0">
      <alignment horizontal="center" vertical="center" wrapText="1"/>
    </xf>
    <xf numFmtId="0" fontId="5" fillId="0" borderId="2" applyAlignment="1" pivotButton="0" quotePrefix="0" xfId="0">
      <alignment horizontal="right" vertical="top" wrapText="1"/>
    </xf>
  </cellXfs>
  <cellStyles count="1">
    <cellStyle name="Normal" xfId="0" builtinId="0" hidden="0"/>
  </cellStyles>
  <dxfs count="4">
    <dxf>
      <fill>
        <patternFill patternType="solid">
          <fgColor rgb="00C6EFCE"/>
          <bgColor rgb="00C6EFCE"/>
        </patternFill>
      </fill>
    </dxf>
    <dxf>
      <fill>
        <patternFill patternType="solid">
          <fgColor rgb="00FFEB9C"/>
          <bgColor rgb="00FFEB9C"/>
        </patternFill>
      </fill>
    </dxf>
    <dxf>
      <font>
        <b val="1"/>
        <color rgb="009C0006"/>
      </font>
      <fill>
        <patternFill patternType="solid">
          <fgColor rgb="00FFC7CE"/>
          <bgColor rgb="00FFC7CE"/>
        </patternFill>
      </fill>
    </dxf>
    <dxf>
      <fill>
        <patternFill patternType="solid">
          <fgColor rgb="00FFC7CE"/>
          <b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0F4C3A"/>
    <outlinePr summaryBelow="1" summaryRight="1"/>
    <pageSetUpPr fitToPage="1"/>
  </sheetPr>
  <dimension ref="A1:C29"/>
  <sheetViews>
    <sheetView showGridLines="0" workbookViewId="0">
      <selection activeCell="A1" sqref="A1"/>
    </sheetView>
  </sheetViews>
  <sheetFormatPr baseColWidth="8" defaultRowHeight="15"/>
  <cols>
    <col width="4" customWidth="1" min="1" max="1"/>
    <col width="34" customWidth="1" min="2" max="2"/>
    <col width="92" customWidth="1" min="3" max="3"/>
  </cols>
  <sheetData>
    <row r="1" ht="26" customHeight="1">
      <c r="A1" s="1" t="inlineStr">
        <is>
          <t>IFB screening toolkit: Bank A, Kezira IFB branch (sample)</t>
        </is>
      </c>
      <c r="B1" s="2" t="n"/>
      <c r="C1" s="2" t="n"/>
    </row>
    <row r="2" ht="33" customHeight="1">
      <c r="A2" s="3" t="inlineStr">
        <is>
          <t>Course: Interest Free Banking Financing: Foundation (Level 1, ifb-l1, Certificate). Used for the practical exercise "Sharia'h screening and contract-matching file for ten customer requests".</t>
        </is>
      </c>
    </row>
    <row r="3" ht="33" customHeight="1">
      <c r="A3" s="4" t="inlineStr">
        <is>
          <t>Purpose: a permissible and prohibited transaction sorter, a customer and business Sharia'h screening checklist with debt and non-permissible income ratios, a contract matcher for ten customer requests and a key terms glossary.</t>
        </is>
      </c>
    </row>
    <row r="4" ht="33" customHeight="1">
      <c r="A4" s="4" t="inlineStr">
        <is>
          <t>This workbook is filled in for the course's running case. Replace the yellow cells with your own branch's requests (remove customer names or use initials); unshaded cells calculate automatically.</t>
        </is>
      </c>
    </row>
    <row r="5" ht="33" customHeight="1">
      <c r="A5" s="4" t="inlineStr">
        <is>
          <t>Sample data is fictional: Bank A, its Kezira IFB branch in Dire Dawa, Ayantu Gemechu, Hanan Mohammed, Ahmed Kedir and every customer and company are invented for teaching. Banks appear only as "Bank A" or "a conventional bank".</t>
        </is>
      </c>
    </row>
    <row r="6" ht="33" customHeight="1">
      <c r="A6" s="4" t="inlineStr">
        <is>
          <t>Benchmarks: AAOIFI's widely used benchmarks are about 30% for interest-bearing debt and about 5% for non-permissible income. Your SAC sets the ratios and bases your bank uses.</t>
        </is>
      </c>
    </row>
    <row r="7">
      <c r="A7" s="4" t="inlineStr">
        <is>
          <t>Murabaha pricing convention used in the course: sale price = purchase cost + purchase cost x annual profit rate x months / 12.</t>
        </is>
      </c>
    </row>
    <row r="8" ht="33" customHeight="1">
      <c r="A8" s="4" t="inlineStr">
        <is>
          <t>Cell colors: light yellow cells are inputs you replace with your own data. Unshaded cells hold formulas that calculate automatically; do not type over them. Drop-down lists control the fixed choices.</t>
        </is>
      </c>
    </row>
    <row r="9" ht="33" customHeight="1">
      <c r="A9" s="4" t="inlineStr">
        <is>
          <t>Every rate, price, benchmark and limit in this workbook is an illustrative teaching figure. Replace them with your bank's board-approved pricing and IFB policy and its Sharia'h Advisory Committee rulings, which always take precedence. All sample people, companies and figures are fictional.</t>
        </is>
      </c>
    </row>
    <row r="10"/>
    <row r="11">
      <c r="A11" s="5" t="inlineStr">
        <is>
          <t>Branch details</t>
        </is>
      </c>
    </row>
    <row r="12">
      <c r="B12" s="6" t="inlineStr">
        <is>
          <t>Branch</t>
        </is>
      </c>
      <c r="C12" s="7" t="inlineStr">
        <is>
          <t>Bank A, Kezira IFB branch, Dire Dawa</t>
        </is>
      </c>
    </row>
    <row r="13">
      <c r="B13" s="6" t="inlineStr">
        <is>
          <t>Prepared by</t>
        </is>
      </c>
      <c r="C13" s="7" t="inlineStr">
        <is>
          <t>Ayantu Gemechu, customer service officer</t>
        </is>
      </c>
    </row>
    <row r="14">
      <c r="B14" s="6" t="inlineStr">
        <is>
          <t>Reviewed by</t>
        </is>
      </c>
      <c r="C14" s="7" t="inlineStr">
        <is>
          <t>Hanan Mohammed, senior customer relationship manager</t>
        </is>
      </c>
    </row>
    <row r="15">
      <c r="B15" s="6" t="inlineStr">
        <is>
          <t>Date</t>
        </is>
      </c>
      <c r="C15" s="8" t="n">
        <v>46317</v>
      </c>
    </row>
    <row r="16"/>
    <row r="17">
      <c r="A17" s="5" t="inlineStr">
        <is>
          <t>How to use each sheet</t>
        </is>
      </c>
    </row>
    <row r="18" ht="20" customHeight="1">
      <c r="A18" s="9" t="inlineStr"/>
      <c r="B18" s="9" t="inlineStr">
        <is>
          <t>Sheet</t>
        </is>
      </c>
      <c r="C18" s="9" t="inlineStr">
        <is>
          <t>How to use it</t>
        </is>
      </c>
    </row>
    <row r="19" ht="33" customHeight="1">
      <c r="A19" s="10" t="n"/>
      <c r="B19" s="6" t="inlineStr">
        <is>
          <t>Settings</t>
        </is>
      </c>
      <c r="C19" s="11" t="inlineStr">
        <is>
          <t>The screening benchmarks, the teaching Murabaha profit rates and the lists used by the drop-downs. Change the benchmarks only to match your SAC's ratios and bases.</t>
        </is>
      </c>
    </row>
    <row r="20" ht="33" customHeight="1">
      <c r="A20" s="10" t="n"/>
      <c r="B20" s="6" t="inlineStr">
        <is>
          <t>Transaction sorter</t>
        </is>
      </c>
      <c r="C20" s="11" t="inlineStr">
        <is>
          <t>For each transaction, choose Permissible or Not permissible and the prohibition (Riba, Gharar, Maysir, Prohibited activity or None). The sheet compares your answer with the model answer and scores the ten items.</t>
        </is>
      </c>
    </row>
    <row r="21" ht="63" customHeight="1">
      <c r="A21" s="10" t="n"/>
      <c r="B21" s="6" t="inlineStr">
        <is>
          <t>Screening checklist</t>
        </is>
      </c>
      <c r="C21" s="11" t="inlineStr">
        <is>
          <t>For each customer, complete the general eligibility tests (Yes/No), the business activity test and, for companies with any interest-bearing debt or non-permissible income, the financial figures. The sheet proposes a decision: Eligible, Eligible with conditions or Not eligible. Record your own decision and conditions beside it.</t>
        </is>
      </c>
    </row>
    <row r="22" ht="48" customHeight="1">
      <c r="A22" s="10" t="n"/>
      <c r="B22" s="6" t="inlineStr">
        <is>
          <t>Contract matcher</t>
        </is>
      </c>
      <c r="C22" s="11" t="inlineStr">
        <is>
          <t>Answer the three questions for each request (need, state of the asset, when ownership passes). The sheet suggests a contract family; choose the contract and write a one-line justification a customer would understand. The Murabaha price check on the right tests the pricing convention.</t>
        </is>
      </c>
    </row>
    <row r="23" ht="33" customHeight="1">
      <c r="A23" s="10" t="n"/>
      <c r="B23" s="6" t="inlineStr">
        <is>
          <t>Glossary</t>
        </is>
      </c>
      <c r="C23" s="11" t="inlineStr">
        <is>
          <t>24 key terms with definitions, and a 20-term self-test: enter the number of the matching definition beside each term.</t>
        </is>
      </c>
    </row>
    <row r="24"/>
    <row r="25">
      <c r="A25" s="5" t="inlineStr">
        <is>
          <t>Clearing the sample data</t>
        </is>
      </c>
    </row>
    <row r="26" ht="33" customHeight="1">
      <c r="A26" s="4" t="inlineStr">
        <is>
          <t>Select the light yellow cells on each sheet and press Delete, or type over them. Formulas show zero or blank until you enter new data. Do not delete the unshaded formula cells, the rates sheet or the headers.</t>
        </is>
      </c>
    </row>
    <row r="27"/>
    <row r="28" ht="32" customHeight="1">
      <c r="A28" s="12" t="inlineStr">
        <is>
          <t>Teaching figures and benchmarks (October 2026). Your bank's IFB policy, procedure and Sharia'h Advisory Committee rulings always take precedence.</t>
        </is>
      </c>
      <c r="B28" s="13" t="n"/>
      <c r="C28" s="13" t="n"/>
    </row>
    <row r="29" ht="22" customHeight="1">
      <c r="A29" s="14" t="inlineStr">
        <is>
          <t>Investopia Academy · A platform by Erudite Africa Investments PLC · investopia.et</t>
        </is>
      </c>
      <c r="B29" s="13" t="n"/>
      <c r="C29" s="13" t="n"/>
    </row>
  </sheetData>
  <mergeCells count="11">
    <mergeCell ref="A28:C28"/>
    <mergeCell ref="A5:C5"/>
    <mergeCell ref="A8:C8"/>
    <mergeCell ref="A6:C6"/>
    <mergeCell ref="A9:C9"/>
    <mergeCell ref="A3:C3"/>
    <mergeCell ref="A7:C7"/>
    <mergeCell ref="A29:C29"/>
    <mergeCell ref="A4:C4"/>
    <mergeCell ref="A26:C26"/>
    <mergeCell ref="A2:C2"/>
  </mergeCell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2.xml><?xml version="1.0" encoding="utf-8"?>
<worksheet xmlns="http://schemas.openxmlformats.org/spreadsheetml/2006/main">
  <sheetPr>
    <tabColor rgb="000F4C3A"/>
    <outlinePr summaryBelow="1" summaryRight="1"/>
    <pageSetUpPr fitToPage="1"/>
  </sheetPr>
  <dimension ref="A1:J25"/>
  <sheetViews>
    <sheetView showGridLines="0" workbookViewId="0">
      <pane ySplit="2" topLeftCell="A3" activePane="bottomLeft" state="frozen"/>
      <selection pane="bottomLeft" activeCell="A1" sqref="A1"/>
    </sheetView>
  </sheetViews>
  <sheetFormatPr baseColWidth="8" defaultRowHeight="15"/>
  <cols>
    <col width="46" customWidth="1" min="1" max="1"/>
    <col width="22" customWidth="1" min="2" max="2"/>
    <col width="24" customWidth="1" min="3" max="3"/>
    <col width="24" customWidth="1" min="4" max="4"/>
    <col width="30" customWidth="1" min="5" max="5"/>
    <col width="22" customWidth="1" min="6" max="6"/>
    <col width="26" customWidth="1" min="7" max="7"/>
    <col width="26" customWidth="1" min="8" max="8"/>
    <col width="3" customWidth="1" min="9" max="9"/>
    <col width="34" customWidth="1" min="10" max="10"/>
  </cols>
  <sheetData>
    <row r="1" ht="26" customHeight="1">
      <c r="A1" s="1" t="inlineStr">
        <is>
          <t>Settings: screening benchmarks, teaching rates and drop-down lists</t>
        </is>
      </c>
      <c r="B1" s="2" t="n"/>
      <c r="C1" s="2" t="n"/>
      <c r="D1" s="2" t="n"/>
      <c r="E1" s="2" t="n"/>
      <c r="F1" s="2" t="n"/>
      <c r="G1" s="2" t="n"/>
      <c r="H1" s="2" t="n"/>
      <c r="I1" s="2" t="n"/>
      <c r="J1" s="2" t="n"/>
    </row>
    <row r="2" ht="20" customHeight="1">
      <c r="A2" s="9" t="inlineStr">
        <is>
          <t>Item</t>
        </is>
      </c>
      <c r="B2" s="9" t="inlineStr">
        <is>
          <t>Value</t>
        </is>
      </c>
    </row>
    <row r="3">
      <c r="A3" s="11" t="inlineStr">
        <is>
          <t>Interest-bearing debt / total assets, maximum</t>
        </is>
      </c>
      <c r="B3" s="15" t="n">
        <v>0.3</v>
      </c>
      <c r="C3" s="16" t="inlineStr">
        <is>
          <t>AAOIFI Sharia'h Standards, widely used benchmarks. Replace with your SAC's ratios and bases. The profit rates are teaching figures; use your bank's board-approved pricing.</t>
        </is>
      </c>
    </row>
    <row r="4">
      <c r="A4" s="11" t="inlineStr">
        <is>
          <t>Non-permissible income / total revenue, maximum</t>
        </is>
      </c>
      <c r="B4" s="15" t="n">
        <v>0.05</v>
      </c>
    </row>
    <row r="5">
      <c r="A5" s="11" t="inlineStr">
        <is>
          <t>Murabaha profit rate, Amina Yusuf example (a year)</t>
        </is>
      </c>
      <c r="B5" s="17" t="n">
        <v>0.12</v>
      </c>
    </row>
    <row r="6">
      <c r="A6" s="11" t="inlineStr">
        <is>
          <t>Murabaha profit rate, outline sample (a year)</t>
        </is>
      </c>
      <c r="B6" s="17" t="n">
        <v>0.1</v>
      </c>
    </row>
    <row r="7" ht="32" customHeight="1">
      <c r="A7" s="9" t="inlineStr">
        <is>
          <t>Yes / No</t>
        </is>
      </c>
      <c r="B7" s="9" t="inlineStr">
        <is>
          <t>Permissible</t>
        </is>
      </c>
      <c r="C7" s="9" t="inlineStr">
        <is>
          <t>Prohibition</t>
        </is>
      </c>
      <c r="D7" s="9" t="inlineStr">
        <is>
          <t>Decision</t>
        </is>
      </c>
      <c r="E7" s="9" t="inlineStr">
        <is>
          <t>Need</t>
        </is>
      </c>
      <c r="F7" s="9" t="inlineStr">
        <is>
          <t>State of the asset</t>
        </is>
      </c>
      <c r="G7" s="9" t="inlineStr">
        <is>
          <t>Ownership passes</t>
        </is>
      </c>
      <c r="H7" s="9" t="inlineStr">
        <is>
          <t>Contract</t>
        </is>
      </c>
      <c r="J7" s="9" t="inlineStr">
        <is>
          <t>Prohibited activities (Table C)</t>
        </is>
      </c>
    </row>
    <row r="8">
      <c r="A8" s="18" t="inlineStr">
        <is>
          <t>Yes</t>
        </is>
      </c>
      <c r="B8" s="18" t="inlineStr">
        <is>
          <t>Permissible</t>
        </is>
      </c>
      <c r="C8" s="18" t="inlineStr">
        <is>
          <t>None</t>
        </is>
      </c>
      <c r="D8" s="18" t="inlineStr">
        <is>
          <t>Eligible</t>
        </is>
      </c>
      <c r="E8" s="18" t="inlineStr">
        <is>
          <t>Goods for resale or use</t>
        </is>
      </c>
      <c r="F8" s="18" t="inlineStr">
        <is>
          <t>Exists now</t>
        </is>
      </c>
      <c r="G8" s="18" t="inlineStr">
        <is>
          <t>At once</t>
        </is>
      </c>
      <c r="H8" s="18" t="inlineStr">
        <is>
          <t>Murabaha</t>
        </is>
      </c>
      <c r="J8" s="18" t="inlineStr">
        <is>
          <t>Alcohol</t>
        </is>
      </c>
    </row>
    <row r="9">
      <c r="A9" s="18" t="inlineStr">
        <is>
          <t>No</t>
        </is>
      </c>
      <c r="B9" s="18" t="inlineStr">
        <is>
          <t>Not permissible</t>
        </is>
      </c>
      <c r="C9" s="18" t="inlineStr">
        <is>
          <t>Riba</t>
        </is>
      </c>
      <c r="D9" s="18" t="inlineStr">
        <is>
          <t>Eligible with conditions</t>
        </is>
      </c>
      <c r="E9" s="18" t="inlineStr">
        <is>
          <t>Use of an asset</t>
        </is>
      </c>
      <c r="F9" s="18" t="inlineStr">
        <is>
          <t>To be built or made</t>
        </is>
      </c>
      <c r="G9" s="18" t="inlineStr">
        <is>
          <t>Later, after use</t>
        </is>
      </c>
      <c r="H9" s="18" t="inlineStr">
        <is>
          <t>Bai' Salam</t>
        </is>
      </c>
      <c r="J9" s="18" t="inlineStr">
        <is>
          <t>Pork</t>
        </is>
      </c>
    </row>
    <row r="10">
      <c r="C10" s="18" t="inlineStr">
        <is>
          <t>Gharar</t>
        </is>
      </c>
      <c r="D10" s="18" t="inlineStr">
        <is>
          <t>Not eligible</t>
        </is>
      </c>
      <c r="E10" s="18" t="inlineStr">
        <is>
          <t>Asset to be built or made</t>
        </is>
      </c>
      <c r="F10" s="18" t="inlineStr">
        <is>
          <t>To be grown or produced</t>
        </is>
      </c>
      <c r="G10" s="18" t="inlineStr">
        <is>
          <t>Shared, bought out over time</t>
        </is>
      </c>
      <c r="H10" s="18" t="inlineStr">
        <is>
          <t>Istisna'</t>
        </is>
      </c>
      <c r="J10" s="18" t="inlineStr">
        <is>
          <t>Gambling and betting</t>
        </is>
      </c>
    </row>
    <row r="11" ht="33" customHeight="1">
      <c r="C11" s="18" t="inlineStr">
        <is>
          <t>Maysir</t>
        </is>
      </c>
      <c r="E11" s="18" t="inlineStr">
        <is>
          <t>Cash before harvest or delivery</t>
        </is>
      </c>
      <c r="F11" s="18" t="inlineStr">
        <is>
          <t>No asset</t>
        </is>
      </c>
      <c r="G11" s="18" t="inlineStr">
        <is>
          <t>Not applicable</t>
        </is>
      </c>
      <c r="H11" s="18" t="inlineStr">
        <is>
          <t>Tijarah</t>
        </is>
      </c>
      <c r="J11" s="18" t="inlineStr">
        <is>
          <t>Interest-based finance and conventional insurance</t>
        </is>
      </c>
    </row>
    <row r="12">
      <c r="C12" s="18" t="inlineStr">
        <is>
          <t>Prohibited activity</t>
        </is>
      </c>
      <c r="E12" s="18" t="inlineStr">
        <is>
          <t>Partner in a venture</t>
        </is>
      </c>
      <c r="H12" s="18" t="inlineStr">
        <is>
          <t>Tawarruq (within SAC limits)</t>
        </is>
      </c>
      <c r="J12" s="18" t="inlineStr">
        <is>
          <t>Adult entertainment</t>
        </is>
      </c>
    </row>
    <row r="13">
      <c r="E13" s="18" t="inlineStr">
        <is>
          <t>Guarantee to a third party</t>
        </is>
      </c>
      <c r="H13" s="18" t="inlineStr">
        <is>
          <t>Ijarah</t>
        </is>
      </c>
      <c r="J13" s="18" t="inlineStr">
        <is>
          <t>Other activity on the SAC list</t>
        </is>
      </c>
    </row>
    <row r="14">
      <c r="E14" s="18" t="inlineStr">
        <is>
          <t>Benevolent or deposit need</t>
        </is>
      </c>
      <c r="H14" s="18" t="inlineStr">
        <is>
          <t>Ijarah ending in ownership</t>
        </is>
      </c>
    </row>
    <row r="15">
      <c r="E15" s="18" t="inlineStr">
        <is>
          <t>Cash with no asset</t>
        </is>
      </c>
      <c r="H15" s="18" t="inlineStr">
        <is>
          <t>Musharakah</t>
        </is>
      </c>
    </row>
    <row r="16">
      <c r="H16" s="18" t="inlineStr">
        <is>
          <t>Diminishing Musharakah</t>
        </is>
      </c>
    </row>
    <row r="17">
      <c r="H17" s="18" t="inlineStr">
        <is>
          <t>Mudarabah</t>
        </is>
      </c>
    </row>
    <row r="18">
      <c r="H18" s="18" t="inlineStr">
        <is>
          <t>Wakalah</t>
        </is>
      </c>
    </row>
    <row r="19">
      <c r="H19" s="18" t="inlineStr">
        <is>
          <t>Kafalah</t>
        </is>
      </c>
    </row>
    <row r="20">
      <c r="H20" s="18" t="inlineStr">
        <is>
          <t>Qard al-Hassan</t>
        </is>
      </c>
    </row>
    <row r="21">
      <c r="H21" s="18" t="inlineStr">
        <is>
          <t>Wadia'h</t>
        </is>
      </c>
    </row>
    <row r="22"/>
    <row r="23">
      <c r="A23" s="19" t="inlineStr">
        <is>
          <t>Table B lists feed the drop-downs; Table C is the prohibited activities list for the business activity test.</t>
        </is>
      </c>
    </row>
    <row r="24"/>
    <row r="25">
      <c r="A25" s="12" t="inlineStr">
        <is>
          <t>Teaching figures and benchmarks (October 2026). Your bank's IFB policy, procedure and Sharia'h Advisory Committee rulings always take precedence.</t>
        </is>
      </c>
      <c r="B25" s="13" t="n"/>
      <c r="C25" s="13" t="n"/>
      <c r="D25" s="13" t="n"/>
      <c r="E25" s="13" t="n"/>
      <c r="F25" s="13" t="n"/>
      <c r="G25" s="13" t="n"/>
      <c r="H25" s="13" t="n"/>
      <c r="I25" s="13" t="n"/>
      <c r="J25" s="13" t="n"/>
    </row>
  </sheetData>
  <mergeCells count="2">
    <mergeCell ref="C3:H6"/>
    <mergeCell ref="A25:J25"/>
  </mergeCell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3.xml><?xml version="1.0" encoding="utf-8"?>
<worksheet xmlns="http://schemas.openxmlformats.org/spreadsheetml/2006/main">
  <sheetPr>
    <tabColor rgb="000F4C3A"/>
    <outlinePr summaryBelow="1" summaryRight="1"/>
    <pageSetUpPr fitToPage="1"/>
  </sheetPr>
  <dimension ref="A1:H1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6" customWidth="1" min="1" max="1"/>
    <col width="50" customWidth="1" min="2" max="2"/>
    <col width="17" customWidth="1" min="3" max="3"/>
    <col width="18" customWidth="1" min="4" max="4"/>
    <col width="17" customWidth="1" min="5" max="5"/>
    <col width="18" customWidth="1" min="6" max="6"/>
    <col width="11" customWidth="1" min="7" max="7"/>
    <col width="36" customWidth="1" min="8" max="8"/>
  </cols>
  <sheetData>
    <row r="1" ht="34" customHeight="1">
      <c r="A1" s="9" t="inlineStr">
        <is>
          <t>No.</t>
        </is>
      </c>
      <c r="B1" s="9" t="inlineStr">
        <is>
          <t>Transaction</t>
        </is>
      </c>
      <c r="C1" s="9" t="inlineStr">
        <is>
          <t>Your answer</t>
        </is>
      </c>
      <c r="D1" s="9" t="inlineStr">
        <is>
          <t>Prohibition</t>
        </is>
      </c>
      <c r="E1" s="9" t="inlineStr">
        <is>
          <t>Model answer</t>
        </is>
      </c>
      <c r="F1" s="9" t="inlineStr">
        <is>
          <t>Model prohibition</t>
        </is>
      </c>
      <c r="G1" s="9" t="inlineStr">
        <is>
          <t>Check</t>
        </is>
      </c>
      <c r="H1" s="9" t="inlineStr">
        <is>
          <t>Why (model explanation)</t>
        </is>
      </c>
    </row>
    <row r="2">
      <c r="A2" s="20" t="n">
        <v>1</v>
      </c>
      <c r="B2" s="11" t="inlineStr">
        <is>
          <t>A lender charges a fixed 2% extra a month on a cash loan</t>
        </is>
      </c>
      <c r="C2" s="21" t="n"/>
      <c r="D2" s="21" t="n"/>
      <c r="E2" s="20" t="inlineStr">
        <is>
          <t>Not permissible</t>
        </is>
      </c>
      <c r="F2" s="20" t="inlineStr">
        <is>
          <t>Riba</t>
        </is>
      </c>
      <c r="G2" s="22">
        <f>IF(OR(C2="",D2=""),"",IF(AND(C2=E2,D2=F2),"Correct","Review"))</f>
        <v/>
      </c>
      <c r="H2" s="11" t="inlineStr">
        <is>
          <t>Fixed increase on money lent</t>
        </is>
      </c>
    </row>
    <row r="3" ht="33" customHeight="1">
      <c r="A3" s="20" t="n">
        <v>2</v>
      </c>
      <c r="B3" s="11" t="inlineStr">
        <is>
          <t>A trader buys sugar and sells it at cost plus a disclosed profit</t>
        </is>
      </c>
      <c r="C3" s="21" t="n"/>
      <c r="D3" s="21" t="n"/>
      <c r="E3" s="20" t="inlineStr">
        <is>
          <t>Permissible</t>
        </is>
      </c>
      <c r="F3" s="20" t="inlineStr">
        <is>
          <t>None</t>
        </is>
      </c>
      <c r="G3" s="22">
        <f>IF(OR(C3="",D3=""),"",IF(AND(C3=E3,D3=F3),"Correct","Review"))</f>
        <v/>
      </c>
      <c r="H3" s="11" t="inlineStr">
        <is>
          <t>A sale of owned goods (Murabaha)</t>
        </is>
      </c>
    </row>
    <row r="4">
      <c r="A4" s="20" t="n">
        <v>3</v>
      </c>
      <c r="B4" s="11" t="inlineStr">
        <is>
          <t>Renting a shop at a fixed monthly rent</t>
        </is>
      </c>
      <c r="C4" s="21" t="n"/>
      <c r="D4" s="21" t="n"/>
      <c r="E4" s="20" t="inlineStr">
        <is>
          <t>Permissible</t>
        </is>
      </c>
      <c r="F4" s="20" t="inlineStr">
        <is>
          <t>None</t>
        </is>
      </c>
      <c r="G4" s="22">
        <f>IF(OR(C4="",D4=""),"",IF(AND(C4=E4,D4=F4),"Correct","Review"))</f>
        <v/>
      </c>
      <c r="H4" s="11" t="inlineStr">
        <is>
          <t>A lease of an owned asset (Ijarah)</t>
        </is>
      </c>
    </row>
    <row r="5">
      <c r="A5" s="20" t="n">
        <v>4</v>
      </c>
      <c r="B5" s="11" t="inlineStr">
        <is>
          <t>Buying a lottery ticket</t>
        </is>
      </c>
      <c r="C5" s="21" t="n"/>
      <c r="D5" s="21" t="n"/>
      <c r="E5" s="20" t="inlineStr">
        <is>
          <t>Not permissible</t>
        </is>
      </c>
      <c r="F5" s="20" t="inlineStr">
        <is>
          <t>Maysir</t>
        </is>
      </c>
      <c r="G5" s="22">
        <f>IF(OR(C5="",D5=""),"",IF(AND(C5=E5,D5=F5),"Correct","Review"))</f>
        <v/>
      </c>
      <c r="H5" s="11" t="inlineStr">
        <is>
          <t>Gain from chance at others' loss</t>
        </is>
      </c>
    </row>
    <row r="6" ht="33" customHeight="1">
      <c r="A6" s="20" t="n">
        <v>5</v>
      </c>
      <c r="B6" s="11" t="inlineStr">
        <is>
          <t>A late fee on an overdue debt, kept as the lender's income</t>
        </is>
      </c>
      <c r="C6" s="21" t="n"/>
      <c r="D6" s="21" t="n"/>
      <c r="E6" s="20" t="inlineStr">
        <is>
          <t>Not permissible</t>
        </is>
      </c>
      <c r="F6" s="20" t="inlineStr">
        <is>
          <t>Riba</t>
        </is>
      </c>
      <c r="G6" s="22">
        <f>IF(OR(C6="",D6=""),"",IF(AND(C6=E6,D6=F6),"Correct","Review"))</f>
        <v/>
      </c>
      <c r="H6" s="11" t="inlineStr">
        <is>
          <t>Increase for extra time on a debt</t>
        </is>
      </c>
    </row>
    <row r="7" ht="33" customHeight="1">
      <c r="A7" s="20" t="n">
        <v>6</v>
      </c>
      <c r="B7" s="11" t="inlineStr">
        <is>
          <t>Exchanging 100 grams of gold for 110 grams of the same gold on the spot</t>
        </is>
      </c>
      <c r="C7" s="21" t="n"/>
      <c r="D7" s="21" t="n"/>
      <c r="E7" s="20" t="inlineStr">
        <is>
          <t>Not permissible</t>
        </is>
      </c>
      <c r="F7" s="20" t="inlineStr">
        <is>
          <t>Riba</t>
        </is>
      </c>
      <c r="G7" s="22">
        <f>IF(OR(C7="",D7=""),"",IF(AND(C7=E7,D7=F7),"Correct","Review"))</f>
        <v/>
      </c>
      <c r="H7" s="11" t="inlineStr">
        <is>
          <t>Unequal exchange of the same kind</t>
        </is>
      </c>
    </row>
    <row r="8" ht="33" customHeight="1">
      <c r="A8" s="20" t="n">
        <v>7</v>
      </c>
      <c r="B8" s="11" t="inlineStr">
        <is>
          <t>Selling a field's future harvest with quantity and price left open</t>
        </is>
      </c>
      <c r="C8" s="21" t="n"/>
      <c r="D8" s="21" t="n"/>
      <c r="E8" s="20" t="inlineStr">
        <is>
          <t>Not permissible</t>
        </is>
      </c>
      <c r="F8" s="20" t="inlineStr">
        <is>
          <t>Gharar</t>
        </is>
      </c>
      <c r="G8" s="22">
        <f>IF(OR(C8="",D8=""),"",IF(AND(C8=E8,D8=F8),"Correct","Review"))</f>
        <v/>
      </c>
      <c r="H8" s="11" t="inlineStr">
        <is>
          <t>Subject and price uncertain</t>
        </is>
      </c>
    </row>
    <row r="9" ht="33" customHeight="1">
      <c r="A9" s="20" t="n">
        <v>8</v>
      </c>
      <c r="B9" s="11" t="inlineStr">
        <is>
          <t>A partnership sharing profit by an agreed ratio and losses by capital</t>
        </is>
      </c>
      <c r="C9" s="21" t="n"/>
      <c r="D9" s="21" t="n"/>
      <c r="E9" s="20" t="inlineStr">
        <is>
          <t>Permissible</t>
        </is>
      </c>
      <c r="F9" s="20" t="inlineStr">
        <is>
          <t>None</t>
        </is>
      </c>
      <c r="G9" s="22">
        <f>IF(OR(C9="",D9=""),"",IF(AND(C9=E9,D9=F9),"Correct","Review"))</f>
        <v/>
      </c>
      <c r="H9" s="11" t="inlineStr">
        <is>
          <t>Musharakah</t>
        </is>
      </c>
    </row>
    <row r="10">
      <c r="A10" s="20" t="n">
        <v>9</v>
      </c>
      <c r="B10" s="11" t="inlineStr">
        <is>
          <t>Financing the stock of a beer distributor</t>
        </is>
      </c>
      <c r="C10" s="21" t="n"/>
      <c r="D10" s="21" t="n"/>
      <c r="E10" s="20" t="inlineStr">
        <is>
          <t>Not permissible</t>
        </is>
      </c>
      <c r="F10" s="20" t="inlineStr">
        <is>
          <t>Prohibited activity</t>
        </is>
      </c>
      <c r="G10" s="22">
        <f>IF(OR(C10="",D10=""),"",IF(AND(C10=E10,D10=F10),"Correct","Review"))</f>
        <v/>
      </c>
      <c r="H10" s="11" t="inlineStr">
        <is>
          <t>Alcohol is on the prohibited list</t>
        </is>
      </c>
    </row>
    <row r="11">
      <c r="A11" s="20" t="n">
        <v>10</v>
      </c>
      <c r="B11" s="11" t="inlineStr">
        <is>
          <t>A football betting pool among friends</t>
        </is>
      </c>
      <c r="C11" s="21" t="n"/>
      <c r="D11" s="21" t="n"/>
      <c r="E11" s="20" t="inlineStr">
        <is>
          <t>Not permissible</t>
        </is>
      </c>
      <c r="F11" s="20" t="inlineStr">
        <is>
          <t>Maysir</t>
        </is>
      </c>
      <c r="G11" s="22">
        <f>IF(OR(C11="",D11=""),"",IF(AND(C11=E11,D11=F11),"Correct","Review"))</f>
        <v/>
      </c>
      <c r="H11" s="11" t="inlineStr">
        <is>
          <t>Betting</t>
        </is>
      </c>
    </row>
    <row r="12"/>
    <row r="13">
      <c r="A13" s="16" t="inlineStr">
        <is>
          <t>Columns C and D are yours to fill. Cover the model columns E, F and H before you start if you want to test yourself.</t>
        </is>
      </c>
    </row>
    <row r="14">
      <c r="B14" s="6" t="inlineStr">
        <is>
          <t>Correct answers</t>
        </is>
      </c>
      <c r="C14" s="23">
        <f>COUNTIF(G2:G11,"Correct")</f>
        <v/>
      </c>
    </row>
    <row r="15">
      <c r="B15" s="6" t="inlineStr">
        <is>
          <t>Score</t>
        </is>
      </c>
      <c r="C15" s="24">
        <f>IF(COUNTA(C2:C11)=0,"",C14/10)</f>
        <v/>
      </c>
    </row>
    <row r="16"/>
    <row r="17">
      <c r="A17" s="12" t="inlineStr">
        <is>
          <t>Teaching figures and benchmarks (October 2026). Your bank's IFB policy, procedure and Sharia'h Advisory Committee rulings always take precedence.</t>
        </is>
      </c>
      <c r="B17" s="13" t="n"/>
      <c r="C17" s="13" t="n"/>
      <c r="D17" s="13" t="n"/>
      <c r="E17" s="13" t="n"/>
      <c r="F17" s="13" t="n"/>
      <c r="G17" s="13" t="n"/>
      <c r="H17" s="13" t="n"/>
    </row>
  </sheetData>
  <mergeCells count="2">
    <mergeCell ref="A13:H13"/>
    <mergeCell ref="A17:H17"/>
  </mergeCells>
  <conditionalFormatting sqref="G2:G11">
    <cfRule type="cellIs" priority="1" operator="equal" dxfId="0">
      <formula>"Correct"</formula>
    </cfRule>
    <cfRule type="cellIs" priority="2" operator="equal" dxfId="1">
      <formula>"Review"</formula>
    </cfRule>
  </conditionalFormatting>
  <dataValidations count="2">
    <dataValidation sqref="C2:C11" showDropDown="0" showInputMessage="0" showErrorMessage="0" allowBlank="1" errorTitle="Invalid entry" error="Choose a value from the list." type="list">
      <formula1>=List_Permissible</formula1>
    </dataValidation>
    <dataValidation sqref="D2:D11" showDropDown="0" showInputMessage="0" showErrorMessage="0" allowBlank="1" errorTitle="Invalid entry" error="Choose a value from the list." type="list">
      <formula1>=List_Prohibition</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4.xml><?xml version="1.0" encoding="utf-8"?>
<worksheet xmlns="http://schemas.openxmlformats.org/spreadsheetml/2006/main">
  <sheetPr>
    <tabColor rgb="000F4C3A"/>
    <outlinePr summaryBelow="1" summaryRight="1"/>
    <pageSetUpPr fitToPage="1"/>
  </sheetPr>
  <dimension ref="A1:V22"/>
  <sheetViews>
    <sheetView showGridLines="0" workbookViewId="0">
      <pane xSplit="2" ySplit="2" topLeftCell="C3" activePane="bottomRight" state="frozen"/>
      <selection pane="topRight"/>
      <selection pane="bottomLeft"/>
      <selection pane="bottomRight" activeCell="A1" sqref="A1"/>
    </sheetView>
  </sheetViews>
  <sheetFormatPr baseColWidth="8" defaultRowHeight="15"/>
  <cols>
    <col width="5" customWidth="1" min="1" max="1"/>
    <col width="28" customWidth="1" min="2" max="2"/>
    <col width="22" customWidth="1" min="3" max="3"/>
    <col width="9" customWidth="1" min="4" max="4"/>
    <col width="9" customWidth="1" min="5" max="5"/>
    <col width="8" customWidth="1" min="6" max="6"/>
    <col width="10" customWidth="1" min="7" max="7"/>
    <col width="9" customWidth="1" min="8" max="8"/>
    <col width="13" customWidth="1" min="9" max="9"/>
    <col width="11" customWidth="1" min="10" max="10"/>
    <col width="11" customWidth="1" min="11" max="11"/>
    <col width="11" customWidth="1" min="12" max="12"/>
    <col width="13" customWidth="1" min="13" max="13"/>
    <col width="13" customWidth="1" min="14" max="14"/>
    <col width="9" customWidth="1" min="15" max="15"/>
    <col width="13" customWidth="1" min="16" max="16"/>
    <col width="13" customWidth="1" min="17" max="17"/>
    <col width="10" customWidth="1" min="18" max="18"/>
    <col width="13" customWidth="1" min="19" max="19"/>
    <col width="15" customWidth="1" min="20" max="20"/>
    <col width="15" customWidth="1" min="21" max="21"/>
    <col width="40" customWidth="1" min="22" max="22"/>
  </cols>
  <sheetData>
    <row r="1" ht="26" customHeight="1">
      <c r="A1" s="1" t="inlineStr">
        <is>
          <t>Screening checklist: general eligibility, business activity and financial ratios (Bank A, Kezira branch)</t>
        </is>
      </c>
      <c r="B1" s="2" t="n"/>
      <c r="C1" s="2" t="n"/>
      <c r="D1" s="2" t="n"/>
      <c r="E1" s="2" t="n"/>
      <c r="F1" s="2" t="n"/>
      <c r="G1" s="2" t="n"/>
      <c r="H1" s="2" t="n"/>
      <c r="I1" s="2" t="n"/>
      <c r="J1" s="2" t="n"/>
      <c r="K1" s="2" t="n"/>
      <c r="L1" s="2" t="n"/>
      <c r="M1" s="2" t="n"/>
      <c r="N1" s="2" t="n"/>
      <c r="O1" s="2" t="n"/>
      <c r="P1" s="2" t="n"/>
      <c r="Q1" s="2" t="n"/>
      <c r="R1" s="2" t="n"/>
      <c r="S1" s="2" t="n"/>
      <c r="T1" s="2" t="n"/>
      <c r="U1" s="2" t="n"/>
      <c r="V1" s="2" t="n"/>
    </row>
    <row r="2" ht="63" customHeight="1">
      <c r="A2" s="9" t="inlineStr">
        <is>
          <t>No.</t>
        </is>
      </c>
      <c r="B2" s="9" t="inlineStr">
        <is>
          <t>Customer</t>
        </is>
      </c>
      <c r="C2" s="9" t="inlineStr">
        <is>
          <t>Business activity</t>
        </is>
      </c>
      <c r="D2" s="9" t="inlineStr">
        <is>
          <t>Legal capacity</t>
        </is>
      </c>
      <c r="E2" s="9" t="inlineStr">
        <is>
          <t>Valid license</t>
        </is>
      </c>
      <c r="F2" s="9" t="inlineStr">
        <is>
          <t>TIN</t>
        </is>
      </c>
      <c r="G2" s="9" t="inlineStr">
        <is>
          <t>Acceptable credit history</t>
        </is>
      </c>
      <c r="H2" s="9" t="inlineStr">
        <is>
          <t>Viable business</t>
        </is>
      </c>
      <c r="I2" s="9" t="inlineStr">
        <is>
          <t>Own contribution</t>
        </is>
      </c>
      <c r="J2" s="9" t="inlineStr">
        <is>
          <t>General eligibility</t>
        </is>
      </c>
      <c r="K2" s="9" t="inlineStr">
        <is>
          <t>Main activity prohibited?</t>
        </is>
      </c>
      <c r="L2" s="9" t="inlineStr">
        <is>
          <t>Share of revenue from prohibited activity</t>
        </is>
      </c>
      <c r="M2" s="9" t="inlineStr">
        <is>
          <t>Interest-bearing debt (ETB)</t>
        </is>
      </c>
      <c r="N2" s="9" t="inlineStr">
        <is>
          <t>Total assets (ETB)</t>
        </is>
      </c>
      <c r="O2" s="9" t="inlineStr">
        <is>
          <t>Debt ratio</t>
        </is>
      </c>
      <c r="P2" s="9" t="inlineStr">
        <is>
          <t>Non-permissible income (ETB)</t>
        </is>
      </c>
      <c r="Q2" s="9" t="inlineStr">
        <is>
          <t>Total revenue (ETB)</t>
        </is>
      </c>
      <c r="R2" s="9" t="inlineStr">
        <is>
          <t>Non-permissible income ratio</t>
        </is>
      </c>
      <c r="S2" s="9" t="inlineStr">
        <is>
          <t>Purification amount (ETB)</t>
        </is>
      </c>
      <c r="T2" s="9" t="inlineStr">
        <is>
          <t>Proposed decision</t>
        </is>
      </c>
      <c r="U2" s="9" t="inlineStr">
        <is>
          <t>Your decision</t>
        </is>
      </c>
      <c r="V2" s="9" t="inlineStr">
        <is>
          <t>Conditions and reasons</t>
        </is>
      </c>
    </row>
    <row r="3" ht="33" customHeight="1">
      <c r="A3" s="20" t="n">
        <v>1</v>
      </c>
      <c r="B3" s="18" t="inlineStr">
        <is>
          <t>Amina Yusuf, textile shop, Kezira market</t>
        </is>
      </c>
      <c r="C3" s="18" t="inlineStr">
        <is>
          <t>Fabric and clothing trade</t>
        </is>
      </c>
      <c r="D3" s="21" t="inlineStr">
        <is>
          <t>Yes</t>
        </is>
      </c>
      <c r="E3" s="21" t="inlineStr">
        <is>
          <t>Yes</t>
        </is>
      </c>
      <c r="F3" s="21" t="inlineStr">
        <is>
          <t>Yes</t>
        </is>
      </c>
      <c r="G3" s="21" t="inlineStr">
        <is>
          <t>Yes</t>
        </is>
      </c>
      <c r="H3" s="21" t="inlineStr">
        <is>
          <t>Yes</t>
        </is>
      </c>
      <c r="I3" s="21" t="inlineStr">
        <is>
          <t>Yes</t>
        </is>
      </c>
      <c r="J3" s="22">
        <f>IF(COUNTIF(D3:I3,"Yes")=6,"Met",IF(COUNTIF(D3:I3,"No")&gt;0,"Not met","Incomplete"))</f>
        <v/>
      </c>
      <c r="K3" s="21" t="inlineStr">
        <is>
          <t>No</t>
        </is>
      </c>
      <c r="L3" s="17" t="n"/>
      <c r="M3" s="25" t="n"/>
      <c r="N3" s="25" t="n"/>
      <c r="O3" s="26">
        <f>IF(OR(M3="",N3="",N3=0),"",M3/N3)</f>
        <v/>
      </c>
      <c r="P3" s="25" t="n"/>
      <c r="Q3" s="25" t="n"/>
      <c r="R3" s="26">
        <f>IF(OR(P3="",Q3="",Q3=0),"",P3/Q3)</f>
        <v/>
      </c>
      <c r="S3" s="27">
        <f>IF(OR(P3="",P3=0),0,P3)</f>
        <v/>
      </c>
      <c r="T3" s="28">
        <f>IF(OR(K3="Yes",AND(L3&lt;&gt;"",L3&gt;Bm_Income)),"Not eligible",IF(OR(AND(O3&lt;&gt;"",O3&gt;Bm_Debt),AND(R3&lt;&gt;"",R3&gt;Bm_Income)),"Not eligible",IF(J3="Not met",IF(AND(E3="No",COUNTIF(D3:I3,"No")=1),"Eligible with conditions","Not eligible"),IF(OR(S3&gt;0,AND(M3&lt;&gt;"",M3&gt;0)),"Eligible with conditions","Eligible"))))</f>
        <v/>
      </c>
      <c r="U3" s="21" t="inlineStr">
        <is>
          <t>Eligible</t>
        </is>
      </c>
      <c r="V3" s="18" t="inlineStr">
        <is>
          <t>Own stock and fittings ETB 900,000 as contribution</t>
        </is>
      </c>
    </row>
    <row r="4">
      <c r="A4" s="20" t="n">
        <v>2</v>
      </c>
      <c r="B4" s="18" t="inlineStr">
        <is>
          <t>Kezira Coffee Exporters PLC</t>
        </is>
      </c>
      <c r="C4" s="18" t="inlineStr">
        <is>
          <t>Coffee export</t>
        </is>
      </c>
      <c r="D4" s="21" t="inlineStr">
        <is>
          <t>Yes</t>
        </is>
      </c>
      <c r="E4" s="21" t="inlineStr">
        <is>
          <t>Yes</t>
        </is>
      </c>
      <c r="F4" s="21" t="inlineStr">
        <is>
          <t>Yes</t>
        </is>
      </c>
      <c r="G4" s="21" t="inlineStr">
        <is>
          <t>Yes</t>
        </is>
      </c>
      <c r="H4" s="21" t="inlineStr">
        <is>
          <t>Yes</t>
        </is>
      </c>
      <c r="I4" s="21" t="inlineStr">
        <is>
          <t>Yes</t>
        </is>
      </c>
      <c r="J4" s="22">
        <f>IF(COUNTIF(D4:I4,"Yes")=6,"Met",IF(COUNTIF(D4:I4,"No")&gt;0,"Not met","Incomplete"))</f>
        <v/>
      </c>
      <c r="K4" s="21" t="inlineStr">
        <is>
          <t>No</t>
        </is>
      </c>
      <c r="L4" s="17" t="n"/>
      <c r="M4" s="25" t="n"/>
      <c r="N4" s="25" t="n"/>
      <c r="O4" s="26">
        <f>IF(OR(M4="",N4="",N4=0),"",M4/N4)</f>
        <v/>
      </c>
      <c r="P4" s="25" t="n"/>
      <c r="Q4" s="25" t="n"/>
      <c r="R4" s="26">
        <f>IF(OR(P4="",Q4="",Q4=0),"",P4/Q4)</f>
        <v/>
      </c>
      <c r="S4" s="27">
        <f>IF(OR(P4="",P4=0),0,P4)</f>
        <v/>
      </c>
      <c r="T4" s="28">
        <f>IF(OR(K4="Yes",AND(L4&lt;&gt;"",L4&gt;Bm_Income)),"Not eligible",IF(OR(AND(O4&lt;&gt;"",O4&gt;Bm_Debt),AND(R4&lt;&gt;"",R4&gt;Bm_Income)),"Not eligible",IF(J4="Not met",IF(AND(E4="No",COUNTIF(D4:I4,"No")=1),"Eligible with conditions","Not eligible"),IF(OR(S4&gt;0,AND(M4&lt;&gt;"",M4&gt;0)),"Eligible with conditions","Eligible"))))</f>
        <v/>
      </c>
      <c r="U4" s="21" t="inlineStr">
        <is>
          <t>Eligible</t>
        </is>
      </c>
      <c r="V4" s="18" t="inlineStr">
        <is>
          <t>Export contract on file</t>
        </is>
      </c>
    </row>
    <row r="5" ht="33" customHeight="1">
      <c r="A5" s="20" t="n">
        <v>3</v>
      </c>
      <c r="B5" s="18" t="inlineStr">
        <is>
          <t>Abdi Mohammed, groundnut farmer</t>
        </is>
      </c>
      <c r="C5" s="18" t="inlineStr">
        <is>
          <t>Agriculture</t>
        </is>
      </c>
      <c r="D5" s="21" t="inlineStr">
        <is>
          <t>Yes</t>
        </is>
      </c>
      <c r="E5" s="21" t="inlineStr">
        <is>
          <t>Yes</t>
        </is>
      </c>
      <c r="F5" s="21" t="inlineStr">
        <is>
          <t>Yes</t>
        </is>
      </c>
      <c r="G5" s="21" t="inlineStr">
        <is>
          <t>Yes</t>
        </is>
      </c>
      <c r="H5" s="21" t="inlineStr">
        <is>
          <t>Yes</t>
        </is>
      </c>
      <c r="I5" s="21" t="inlineStr">
        <is>
          <t>Yes</t>
        </is>
      </c>
      <c r="J5" s="22">
        <f>IF(COUNTIF(D5:I5,"Yes")=6,"Met",IF(COUNTIF(D5:I5,"No")&gt;0,"Not met","Incomplete"))</f>
        <v/>
      </c>
      <c r="K5" s="21" t="inlineStr">
        <is>
          <t>No</t>
        </is>
      </c>
      <c r="L5" s="17" t="n"/>
      <c r="M5" s="25" t="n"/>
      <c r="N5" s="25" t="n"/>
      <c r="O5" s="26">
        <f>IF(OR(M5="",N5="",N5=0),"",M5/N5)</f>
        <v/>
      </c>
      <c r="P5" s="25" t="n"/>
      <c r="Q5" s="25" t="n"/>
      <c r="R5" s="26">
        <f>IF(OR(P5="",Q5="",Q5=0),"",P5/Q5)</f>
        <v/>
      </c>
      <c r="S5" s="27">
        <f>IF(OR(P5="",P5=0),0,P5)</f>
        <v/>
      </c>
      <c r="T5" s="28">
        <f>IF(OR(K5="Yes",AND(L5&lt;&gt;"",L5&gt;Bm_Income)),"Not eligible",IF(OR(AND(O5&lt;&gt;"",O5&gt;Bm_Debt),AND(R5&lt;&gt;"",R5&gt;Bm_Income)),"Not eligible",IF(J5="Not met",IF(AND(E5="No",COUNTIF(D5:I5,"No")=1),"Eligible with conditions","Not eligible"),IF(OR(S5&gt;0,AND(M5&lt;&gt;"",M5&gt;0)),"Eligible with conditions","Eligible"))))</f>
        <v/>
      </c>
      <c r="U5" s="21" t="inlineStr">
        <is>
          <t>Eligible</t>
        </is>
      </c>
      <c r="V5" s="18" t="inlineStr">
        <is>
          <t>Cooperative membership and land use certificate on file</t>
        </is>
      </c>
    </row>
    <row r="6" ht="33" customHeight="1">
      <c r="A6" s="20" t="n">
        <v>4</v>
      </c>
      <c r="B6" s="18" t="inlineStr">
        <is>
          <t>Melka Jebdu Cold Store PLC</t>
        </is>
      </c>
      <c r="C6" s="18" t="inlineStr">
        <is>
          <t>Cold storage for fruit and vegetables</t>
        </is>
      </c>
      <c r="D6" s="21" t="inlineStr">
        <is>
          <t>Yes</t>
        </is>
      </c>
      <c r="E6" s="21" t="inlineStr">
        <is>
          <t>Yes</t>
        </is>
      </c>
      <c r="F6" s="21" t="inlineStr">
        <is>
          <t>Yes</t>
        </is>
      </c>
      <c r="G6" s="21" t="inlineStr">
        <is>
          <t>Yes</t>
        </is>
      </c>
      <c r="H6" s="21" t="inlineStr">
        <is>
          <t>Yes</t>
        </is>
      </c>
      <c r="I6" s="21" t="inlineStr">
        <is>
          <t>Yes</t>
        </is>
      </c>
      <c r="J6" s="22">
        <f>IF(COUNTIF(D6:I6,"Yes")=6,"Met",IF(COUNTIF(D6:I6,"No")&gt;0,"Not met","Incomplete"))</f>
        <v/>
      </c>
      <c r="K6" s="21" t="inlineStr">
        <is>
          <t>No</t>
        </is>
      </c>
      <c r="L6" s="17" t="n"/>
      <c r="M6" s="25" t="n"/>
      <c r="N6" s="25" t="n"/>
      <c r="O6" s="26">
        <f>IF(OR(M6="",N6="",N6=0),"",M6/N6)</f>
        <v/>
      </c>
      <c r="P6" s="25" t="n"/>
      <c r="Q6" s="25" t="n"/>
      <c r="R6" s="26">
        <f>IF(OR(P6="",Q6="",Q6=0),"",P6/Q6)</f>
        <v/>
      </c>
      <c r="S6" s="27">
        <f>IF(OR(P6="",P6=0),0,P6)</f>
        <v/>
      </c>
      <c r="T6" s="28">
        <f>IF(OR(K6="Yes",AND(L6&lt;&gt;"",L6&gt;Bm_Income)),"Not eligible",IF(OR(AND(O6&lt;&gt;"",O6&gt;Bm_Debt),AND(R6&lt;&gt;"",R6&gt;Bm_Income)),"Not eligible",IF(J6="Not met",IF(AND(E6="No",COUNTIF(D6:I6,"No")=1),"Eligible with conditions","Not eligible"),IF(OR(S6&gt;0,AND(M6&lt;&gt;"",M6&gt;0)),"Eligible with conditions","Eligible"))))</f>
        <v/>
      </c>
      <c r="U6" s="21" t="inlineStr">
        <is>
          <t>Eligible</t>
        </is>
      </c>
      <c r="V6" s="18" t="inlineStr"/>
    </row>
    <row r="7" ht="48" customHeight="1">
      <c r="A7" s="20" t="n">
        <v>5</v>
      </c>
      <c r="B7" s="18" t="inlineStr">
        <is>
          <t>Dechatu Garment Manufacturing PLC, Dire Dawa Industrial Park</t>
        </is>
      </c>
      <c r="C7" s="18" t="inlineStr">
        <is>
          <t>Garment manufacturing for export</t>
        </is>
      </c>
      <c r="D7" s="21" t="inlineStr">
        <is>
          <t>Yes</t>
        </is>
      </c>
      <c r="E7" s="21" t="inlineStr">
        <is>
          <t>Yes</t>
        </is>
      </c>
      <c r="F7" s="21" t="inlineStr">
        <is>
          <t>Yes</t>
        </is>
      </c>
      <c r="G7" s="21" t="inlineStr">
        <is>
          <t>Yes</t>
        </is>
      </c>
      <c r="H7" s="21" t="inlineStr">
        <is>
          <t>Yes</t>
        </is>
      </c>
      <c r="I7" s="21" t="inlineStr">
        <is>
          <t>Yes</t>
        </is>
      </c>
      <c r="J7" s="22">
        <f>IF(COUNTIF(D7:I7,"Yes")=6,"Met",IF(COUNTIF(D7:I7,"No")&gt;0,"Not met","Incomplete"))</f>
        <v/>
      </c>
      <c r="K7" s="21" t="inlineStr">
        <is>
          <t>No</t>
        </is>
      </c>
      <c r="L7" s="17" t="n"/>
      <c r="M7" s="25" t="n">
        <v>15000000</v>
      </c>
      <c r="N7" s="25" t="n">
        <v>60000000</v>
      </c>
      <c r="O7" s="26">
        <f>IF(OR(M7="",N7="",N7=0),"",M7/N7)</f>
        <v/>
      </c>
      <c r="P7" s="25" t="n">
        <v>1200000</v>
      </c>
      <c r="Q7" s="25" t="n">
        <v>40000000</v>
      </c>
      <c r="R7" s="26">
        <f>IF(OR(P7="",Q7="",Q7=0),"",P7/Q7)</f>
        <v/>
      </c>
      <c r="S7" s="27">
        <f>IF(OR(P7="",P7=0),0,P7)</f>
        <v/>
      </c>
      <c r="T7" s="28">
        <f>IF(OR(K7="Yes",AND(L7&lt;&gt;"",L7&gt;Bm_Income)),"Not eligible",IF(OR(AND(O7&lt;&gt;"",O7&gt;Bm_Debt),AND(R7&lt;&gt;"",R7&gt;Bm_Income)),"Not eligible",IF(J7="Not met",IF(AND(E7="No",COUNTIF(D7:I7,"No")=1),"Eligible with conditions","Not eligible"),IF(OR(S7&gt;0,AND(M7&lt;&gt;"",M7&gt;0)),"Eligible with conditions","Eligible"))))</f>
        <v/>
      </c>
      <c r="U7" s="21" t="inlineStr">
        <is>
          <t>Eligible with conditions</t>
        </is>
      </c>
      <c r="V7" s="18" t="inlineStr">
        <is>
          <t>Purify ETB 1,200,000 through charity; move deposit to a Wadia'h account; plan to refinance the conventional loan</t>
        </is>
      </c>
    </row>
    <row r="8" ht="33" customHeight="1">
      <c r="A8" s="20" t="n">
        <v>6</v>
      </c>
      <c r="B8" s="18" t="inlineStr">
        <is>
          <t>Dr. Meron Abebe, Dire Dawa Family Clinic</t>
        </is>
      </c>
      <c r="C8" s="18" t="inlineStr">
        <is>
          <t>Health care</t>
        </is>
      </c>
      <c r="D8" s="21" t="inlineStr">
        <is>
          <t>Yes</t>
        </is>
      </c>
      <c r="E8" s="21" t="inlineStr">
        <is>
          <t>Yes</t>
        </is>
      </c>
      <c r="F8" s="21" t="inlineStr">
        <is>
          <t>Yes</t>
        </is>
      </c>
      <c r="G8" s="21" t="inlineStr">
        <is>
          <t>Yes</t>
        </is>
      </c>
      <c r="H8" s="21" t="inlineStr">
        <is>
          <t>Yes</t>
        </is>
      </c>
      <c r="I8" s="21" t="inlineStr">
        <is>
          <t>Yes</t>
        </is>
      </c>
      <c r="J8" s="22">
        <f>IF(COUNTIF(D8:I8,"Yes")=6,"Met",IF(COUNTIF(D8:I8,"No")&gt;0,"Not met","Incomplete"))</f>
        <v/>
      </c>
      <c r="K8" s="21" t="inlineStr">
        <is>
          <t>No</t>
        </is>
      </c>
      <c r="L8" s="17" t="n"/>
      <c r="M8" s="25" t="n"/>
      <c r="N8" s="25" t="n"/>
      <c r="O8" s="26">
        <f>IF(OR(M8="",N8="",N8=0),"",M8/N8)</f>
        <v/>
      </c>
      <c r="P8" s="25" t="n"/>
      <c r="Q8" s="25" t="n"/>
      <c r="R8" s="26">
        <f>IF(OR(P8="",Q8="",Q8=0),"",P8/Q8)</f>
        <v/>
      </c>
      <c r="S8" s="27">
        <f>IF(OR(P8="",P8=0),0,P8)</f>
        <v/>
      </c>
      <c r="T8" s="28">
        <f>IF(OR(K8="Yes",AND(L8&lt;&gt;"",L8&gt;Bm_Income)),"Not eligible",IF(OR(AND(O8&lt;&gt;"",O8&gt;Bm_Debt),AND(R8&lt;&gt;"",R8&gt;Bm_Income)),"Not eligible",IF(J8="Not met",IF(AND(E8="No",COUNTIF(D8:I8,"No")=1),"Eligible with conditions","Not eligible"),IF(OR(S8&gt;0,AND(M8&lt;&gt;"",M8&gt;0)),"Eligible with conditions","Eligible"))))</f>
        <v/>
      </c>
      <c r="U8" s="21" t="inlineStr">
        <is>
          <t>Eligible</t>
        </is>
      </c>
      <c r="V8" s="18" t="inlineStr">
        <is>
          <t>Clinic building to be co-owned with Bank A</t>
        </is>
      </c>
    </row>
    <row r="9">
      <c r="A9" s="20" t="n">
        <v>7</v>
      </c>
      <c r="B9" s="18" t="inlineStr">
        <is>
          <t>Dire Dawa Shoe Factory PLC</t>
        </is>
      </c>
      <c r="C9" s="18" t="inlineStr">
        <is>
          <t>Shoe manufacturing</t>
        </is>
      </c>
      <c r="D9" s="21" t="inlineStr">
        <is>
          <t>Yes</t>
        </is>
      </c>
      <c r="E9" s="21" t="inlineStr">
        <is>
          <t>Yes</t>
        </is>
      </c>
      <c r="F9" s="21" t="inlineStr">
        <is>
          <t>Yes</t>
        </is>
      </c>
      <c r="G9" s="21" t="inlineStr">
        <is>
          <t>Yes</t>
        </is>
      </c>
      <c r="H9" s="21" t="inlineStr">
        <is>
          <t>Yes</t>
        </is>
      </c>
      <c r="I9" s="21" t="inlineStr">
        <is>
          <t>Yes</t>
        </is>
      </c>
      <c r="J9" s="22">
        <f>IF(COUNTIF(D9:I9,"Yes")=6,"Met",IF(COUNTIF(D9:I9,"No")&gt;0,"Not met","Incomplete"))</f>
        <v/>
      </c>
      <c r="K9" s="21" t="inlineStr">
        <is>
          <t>No</t>
        </is>
      </c>
      <c r="L9" s="17" t="n"/>
      <c r="M9" s="25" t="n"/>
      <c r="N9" s="25" t="n"/>
      <c r="O9" s="26">
        <f>IF(OR(M9="",N9="",N9=0),"",M9/N9)</f>
        <v/>
      </c>
      <c r="P9" s="25" t="n"/>
      <c r="Q9" s="25" t="n"/>
      <c r="R9" s="26">
        <f>IF(OR(P9="",Q9="",Q9=0),"",P9/Q9)</f>
        <v/>
      </c>
      <c r="S9" s="27">
        <f>IF(OR(P9="",P9=0),0,P9)</f>
        <v/>
      </c>
      <c r="T9" s="28">
        <f>IF(OR(K9="Yes",AND(L9&lt;&gt;"",L9&gt;Bm_Income)),"Not eligible",IF(OR(AND(O9&lt;&gt;"",O9&gt;Bm_Debt),AND(R9&lt;&gt;"",R9&gt;Bm_Income)),"Not eligible",IF(J9="Not met",IF(AND(E9="No",COUNTIF(D9:I9,"No")=1),"Eligible with conditions","Not eligible"),IF(OR(S9&gt;0,AND(M9&lt;&gt;"",M9&gt;0)),"Eligible with conditions","Eligible"))))</f>
        <v/>
      </c>
      <c r="U9" s="21" t="inlineStr">
        <is>
          <t>Eligible</t>
        </is>
      </c>
      <c r="V9" s="18" t="inlineStr"/>
    </row>
    <row r="10" ht="33" customHeight="1">
      <c r="A10" s="20" t="n">
        <v>8</v>
      </c>
      <c r="B10" s="18" t="inlineStr">
        <is>
          <t>Legehare Builders PLC</t>
        </is>
      </c>
      <c r="C10" s="18" t="inlineStr">
        <is>
          <t>Road and building construction</t>
        </is>
      </c>
      <c r="D10" s="21" t="inlineStr">
        <is>
          <t>Yes</t>
        </is>
      </c>
      <c r="E10" s="21" t="inlineStr">
        <is>
          <t>Yes</t>
        </is>
      </c>
      <c r="F10" s="21" t="inlineStr">
        <is>
          <t>Yes</t>
        </is>
      </c>
      <c r="G10" s="21" t="inlineStr">
        <is>
          <t>Yes</t>
        </is>
      </c>
      <c r="H10" s="21" t="inlineStr">
        <is>
          <t>Yes</t>
        </is>
      </c>
      <c r="I10" s="21" t="inlineStr">
        <is>
          <t>Yes</t>
        </is>
      </c>
      <c r="J10" s="22">
        <f>IF(COUNTIF(D10:I10,"Yes")=6,"Met",IF(COUNTIF(D10:I10,"No")&gt;0,"Not met","Incomplete"))</f>
        <v/>
      </c>
      <c r="K10" s="21" t="inlineStr">
        <is>
          <t>No</t>
        </is>
      </c>
      <c r="L10" s="17" t="n"/>
      <c r="M10" s="25" t="n"/>
      <c r="N10" s="25" t="n"/>
      <c r="O10" s="26">
        <f>IF(OR(M10="",N10="",N10=0),"",M10/N10)</f>
        <v/>
      </c>
      <c r="P10" s="25" t="n"/>
      <c r="Q10" s="25" t="n"/>
      <c r="R10" s="26">
        <f>IF(OR(P10="",Q10="",Q10=0),"",P10/Q10)</f>
        <v/>
      </c>
      <c r="S10" s="27">
        <f>IF(OR(P10="",P10=0),0,P10)</f>
        <v/>
      </c>
      <c r="T10" s="28">
        <f>IF(OR(K10="Yes",AND(L10&lt;&gt;"",L10&gt;Bm_Income)),"Not eligible",IF(OR(AND(O10&lt;&gt;"",O10&gt;Bm_Debt),AND(R10&lt;&gt;"",R10&gt;Bm_Income)),"Not eligible",IF(J10="Not met",IF(AND(E10="No",COUNTIF(D10:I10,"No")=1),"Eligible with conditions","Not eligible"),IF(OR(S10&gt;0,AND(M10&lt;&gt;"",M10&gt;0)),"Eligible with conditions","Eligible"))))</f>
        <v/>
      </c>
      <c r="U10" s="21" t="inlineStr">
        <is>
          <t>Eligible</t>
        </is>
      </c>
      <c r="V10" s="18" t="inlineStr">
        <is>
          <t>Bid guarantee for a municipal road tender</t>
        </is>
      </c>
    </row>
    <row r="11" ht="33" customHeight="1">
      <c r="A11" s="20" t="n">
        <v>9</v>
      </c>
      <c r="B11" s="18" t="inlineStr">
        <is>
          <t>Sabian Hardware Trading</t>
        </is>
      </c>
      <c r="C11" s="18" t="inlineStr">
        <is>
          <t>Hardware and building materials trade</t>
        </is>
      </c>
      <c r="D11" s="21" t="inlineStr">
        <is>
          <t>Yes</t>
        </is>
      </c>
      <c r="E11" s="21" t="inlineStr">
        <is>
          <t>No</t>
        </is>
      </c>
      <c r="F11" s="21" t="inlineStr">
        <is>
          <t>Yes</t>
        </is>
      </c>
      <c r="G11" s="21" t="inlineStr">
        <is>
          <t>Yes</t>
        </is>
      </c>
      <c r="H11" s="21" t="inlineStr">
        <is>
          <t>Yes</t>
        </is>
      </c>
      <c r="I11" s="21" t="inlineStr">
        <is>
          <t>Yes</t>
        </is>
      </c>
      <c r="J11" s="22">
        <f>IF(COUNTIF(D11:I11,"Yes")=6,"Met",IF(COUNTIF(D11:I11,"No")&gt;0,"Not met","Incomplete"))</f>
        <v/>
      </c>
      <c r="K11" s="21" t="inlineStr">
        <is>
          <t>No</t>
        </is>
      </c>
      <c r="L11" s="17" t="n"/>
      <c r="M11" s="25" t="n"/>
      <c r="N11" s="25" t="n"/>
      <c r="O11" s="26">
        <f>IF(OR(M11="",N11="",N11=0),"",M11/N11)</f>
        <v/>
      </c>
      <c r="P11" s="25" t="n"/>
      <c r="Q11" s="25" t="n"/>
      <c r="R11" s="26">
        <f>IF(OR(P11="",Q11="",Q11=0),"",P11/Q11)</f>
        <v/>
      </c>
      <c r="S11" s="27">
        <f>IF(OR(P11="",P11=0),0,P11)</f>
        <v/>
      </c>
      <c r="T11" s="28">
        <f>IF(OR(K11="Yes",AND(L11&lt;&gt;"",L11&gt;Bm_Income)),"Not eligible",IF(OR(AND(O11&lt;&gt;"",O11&gt;Bm_Debt),AND(R11&lt;&gt;"",R11&gt;Bm_Income)),"Not eligible",IF(J11="Not met",IF(AND(E11="No",COUNTIF(D11:I11,"No")=1),"Eligible with conditions","Not eligible"),IF(OR(S11&gt;0,AND(M11&lt;&gt;"",M11&gt;0)),"Eligible with conditions","Eligible"))))</f>
        <v/>
      </c>
      <c r="U11" s="21" t="inlineStr">
        <is>
          <t>Eligible with conditions</t>
        </is>
      </c>
      <c r="V11" s="18" t="inlineStr">
        <is>
          <t>Trade license expired; process on receipt of the renewed license</t>
        </is>
      </c>
    </row>
    <row r="12" ht="33" customHeight="1">
      <c r="A12" s="20" t="n">
        <v>10</v>
      </c>
      <c r="B12" s="18" t="inlineStr">
        <is>
          <t>Dire Link Overseas Employment Agency PLC</t>
        </is>
      </c>
      <c r="C12" s="18" t="inlineStr">
        <is>
          <t>Licensed overseas employment agency</t>
        </is>
      </c>
      <c r="D12" s="21" t="inlineStr">
        <is>
          <t>Yes</t>
        </is>
      </c>
      <c r="E12" s="21" t="inlineStr">
        <is>
          <t>Yes</t>
        </is>
      </c>
      <c r="F12" s="21" t="inlineStr">
        <is>
          <t>Yes</t>
        </is>
      </c>
      <c r="G12" s="21" t="inlineStr">
        <is>
          <t>Yes</t>
        </is>
      </c>
      <c r="H12" s="21" t="inlineStr">
        <is>
          <t>Yes</t>
        </is>
      </c>
      <c r="I12" s="21" t="inlineStr">
        <is>
          <t>Yes</t>
        </is>
      </c>
      <c r="J12" s="22">
        <f>IF(COUNTIF(D12:I12,"Yes")=6,"Met",IF(COUNTIF(D12:I12,"No")&gt;0,"Not met","Incomplete"))</f>
        <v/>
      </c>
      <c r="K12" s="21" t="inlineStr">
        <is>
          <t>No</t>
        </is>
      </c>
      <c r="L12" s="17" t="n"/>
      <c r="M12" s="25" t="n"/>
      <c r="N12" s="25" t="n"/>
      <c r="O12" s="26">
        <f>IF(OR(M12="",N12="",N12=0),"",M12/N12)</f>
        <v/>
      </c>
      <c r="P12" s="25" t="n"/>
      <c r="Q12" s="25" t="n"/>
      <c r="R12" s="26">
        <f>IF(OR(P12="",Q12="",Q12=0),"",P12/Q12)</f>
        <v/>
      </c>
      <c r="S12" s="27">
        <f>IF(OR(P12="",P12=0),0,P12)</f>
        <v/>
      </c>
      <c r="T12" s="28">
        <f>IF(OR(K12="Yes",AND(L12&lt;&gt;"",L12&gt;Bm_Income)),"Not eligible",IF(OR(AND(O12&lt;&gt;"",O12&gt;Bm_Debt),AND(R12&lt;&gt;"",R12&gt;Bm_Income)),"Not eligible",IF(J12="Not met",IF(AND(E12="No",COUNTIF(D12:I12,"No")=1),"Eligible with conditions","Not eligible"),IF(OR(S12&gt;0,AND(M12&lt;&gt;"",M12&gt;0)),"Eligible with conditions","Eligible"))))</f>
        <v/>
      </c>
      <c r="U12" s="21" t="inlineStr">
        <is>
          <t>Eligible</t>
        </is>
      </c>
      <c r="V12" s="18" t="inlineStr">
        <is>
          <t>Deposit to be held in a blocked Wadia'h account in favor of the Ministry of Labor</t>
        </is>
      </c>
    </row>
    <row r="13" ht="48" customHeight="1">
      <c r="A13" s="20" t="n">
        <v>11</v>
      </c>
      <c r="B13" s="18" t="inlineStr">
        <is>
          <t>Legehare View Hotel PLC (extra sample)</t>
        </is>
      </c>
      <c r="C13" s="18" t="inlineStr">
        <is>
          <t>Hotel with bar</t>
        </is>
      </c>
      <c r="D13" s="21" t="inlineStr">
        <is>
          <t>Yes</t>
        </is>
      </c>
      <c r="E13" s="21" t="inlineStr">
        <is>
          <t>Yes</t>
        </is>
      </c>
      <c r="F13" s="21" t="inlineStr">
        <is>
          <t>Yes</t>
        </is>
      </c>
      <c r="G13" s="21" t="inlineStr">
        <is>
          <t>Yes</t>
        </is>
      </c>
      <c r="H13" s="21" t="inlineStr">
        <is>
          <t>Yes</t>
        </is>
      </c>
      <c r="I13" s="21" t="inlineStr">
        <is>
          <t>Yes</t>
        </is>
      </c>
      <c r="J13" s="22">
        <f>IF(COUNTIF(D13:I13,"Yes")=6,"Met",IF(COUNTIF(D13:I13,"No")&gt;0,"Not met","Incomplete"))</f>
        <v/>
      </c>
      <c r="K13" s="21" t="inlineStr">
        <is>
          <t>No</t>
        </is>
      </c>
      <c r="L13" s="17" t="n">
        <v>0.55</v>
      </c>
      <c r="M13" s="25" t="n"/>
      <c r="N13" s="25" t="n"/>
      <c r="O13" s="26">
        <f>IF(OR(M13="",N13="",N13=0),"",M13/N13)</f>
        <v/>
      </c>
      <c r="P13" s="25" t="n"/>
      <c r="Q13" s="25" t="n"/>
      <c r="R13" s="26">
        <f>IF(OR(P13="",Q13="",Q13=0),"",P13/Q13)</f>
        <v/>
      </c>
      <c r="S13" s="27">
        <f>IF(OR(P13="",P13=0),0,P13)</f>
        <v/>
      </c>
      <c r="T13" s="28">
        <f>IF(OR(K13="Yes",AND(L13&lt;&gt;"",L13&gt;Bm_Income)),"Not eligible",IF(OR(AND(O13&lt;&gt;"",O13&gt;Bm_Debt),AND(R13&lt;&gt;"",R13&gt;Bm_Income)),"Not eligible",IF(J13="Not met",IF(AND(E13="No",COUNTIF(D13:I13,"No")=1),"Eligible with conditions","Not eligible"),IF(OR(S13&gt;0,AND(M13&lt;&gt;"",M13&gt;0)),"Eligible with conditions","Eligible"))))</f>
        <v/>
      </c>
      <c r="U13" s="21" t="inlineStr">
        <is>
          <t>Not eligible</t>
        </is>
      </c>
      <c r="V13" s="18" t="inlineStr">
        <is>
          <t>55% of revenue from alcohol (ETB 16,500,000 of ETB 30,000,000); restricting use of funds or purification cannot cure this</t>
        </is>
      </c>
    </row>
    <row r="14"/>
    <row r="15">
      <c r="B15" s="5" t="inlineStr">
        <is>
          <t>Recorded decisions</t>
        </is>
      </c>
      <c r="E15" s="16" t="inlineStr">
        <is>
          <t>How the proposal works: a prohibited main activity, prohibited revenue above the income benchmark, or a ratio above its benchmark makes the customer Not eligible. An expired license is a condition to cure before approval; any other failed general test makes the customer Not eligible. Any purification amount or interest-bearing debt makes the decision Eligible with conditions. The proposal is a guide only: record your decision in column U.</t>
        </is>
      </c>
    </row>
    <row r="16">
      <c r="B16" s="6" t="inlineStr">
        <is>
          <t>Eligible</t>
        </is>
      </c>
      <c r="C16" s="23">
        <f>COUNTIF(U3:U13,"Eligible")</f>
        <v/>
      </c>
    </row>
    <row r="17">
      <c r="B17" s="6" t="inlineStr">
        <is>
          <t>Eligible with conditions</t>
        </is>
      </c>
      <c r="C17" s="23">
        <f>COUNTIF(U3:U13,"Eligible with conditions")</f>
        <v/>
      </c>
    </row>
    <row r="18">
      <c r="B18" s="6" t="inlineStr">
        <is>
          <t>Not eligible</t>
        </is>
      </c>
      <c r="C18" s="23">
        <f>COUNTIF(U3:U13,"Not eligible")</f>
        <v/>
      </c>
    </row>
    <row r="19"/>
    <row r="20" ht="33" customHeight="1">
      <c r="B20" s="6" t="inlineStr">
        <is>
          <t>Proposed and recorded decisions differ:</t>
        </is>
      </c>
      <c r="C20" s="23">
        <f>SUMPRODUCT((U3:U13&lt;&gt;"")*(U3:U13&lt;&gt;T3:T13))</f>
        <v/>
      </c>
    </row>
    <row r="21"/>
    <row r="22">
      <c r="A22" s="12" t="inlineStr">
        <is>
          <t>Teaching figures and benchmarks (October 2026). Your bank's IFB policy, procedure and Sharia'h Advisory Committee rulings always take precedence.</t>
        </is>
      </c>
      <c r="B22" s="13" t="n"/>
      <c r="C22" s="13" t="n"/>
      <c r="D22" s="13" t="n"/>
      <c r="E22" s="13" t="n"/>
      <c r="F22" s="13" t="n"/>
      <c r="G22" s="13" t="n"/>
      <c r="H22" s="13" t="n"/>
      <c r="I22" s="13" t="n"/>
      <c r="J22" s="13" t="n"/>
      <c r="K22" s="13" t="n"/>
      <c r="L22" s="13" t="n"/>
      <c r="M22" s="13" t="n"/>
      <c r="N22" s="13" t="n"/>
      <c r="O22" s="13" t="n"/>
      <c r="P22" s="13" t="n"/>
      <c r="Q22" s="13" t="n"/>
      <c r="R22" s="13" t="n"/>
      <c r="S22" s="13" t="n"/>
      <c r="T22" s="13" t="n"/>
      <c r="U22" s="13" t="n"/>
      <c r="V22" s="13" t="n"/>
    </row>
  </sheetData>
  <mergeCells count="2">
    <mergeCell ref="A22:V22"/>
    <mergeCell ref="E15:V18"/>
  </mergeCells>
  <conditionalFormatting sqref="O3:O13">
    <cfRule type="expression" priority="1" dxfId="2">
      <formula>AND(ISNUMBER(O3),O3&gt;Bm_Debt)</formula>
    </cfRule>
  </conditionalFormatting>
  <conditionalFormatting sqref="R3:R13">
    <cfRule type="expression" priority="2" dxfId="2">
      <formula>AND(ISNUMBER(R3),R3&gt;Bm_Income)</formula>
    </cfRule>
  </conditionalFormatting>
  <conditionalFormatting sqref="T3:T13">
    <cfRule type="cellIs" priority="3" operator="equal" dxfId="0">
      <formula>"Eligible"</formula>
    </cfRule>
    <cfRule type="cellIs" priority="4" operator="equal" dxfId="1">
      <formula>"Eligible with conditions"</formula>
    </cfRule>
    <cfRule type="cellIs" priority="5" operator="equal" dxfId="3">
      <formula>"Not eligible"</formula>
    </cfRule>
  </conditionalFormatting>
  <conditionalFormatting sqref="U3:U13">
    <cfRule type="cellIs" priority="6" operator="equal" dxfId="0">
      <formula>"Eligible"</formula>
    </cfRule>
    <cfRule type="cellIs" priority="7" operator="equal" dxfId="1">
      <formula>"Eligible with conditions"</formula>
    </cfRule>
    <cfRule type="cellIs" priority="8" operator="equal" dxfId="3">
      <formula>"Not eligible"</formula>
    </cfRule>
  </conditionalFormatting>
  <conditionalFormatting sqref="J3:J13">
    <cfRule type="cellIs" priority="9" operator="equal" dxfId="1">
      <formula>"Not met"</formula>
    </cfRule>
  </conditionalFormatting>
  <dataValidations count="3">
    <dataValidation sqref="D3:I13 K3:K13" showDropDown="0" showInputMessage="0" showErrorMessage="0" allowBlank="1" errorTitle="Invalid entry" error="Choose a value from the list." type="list">
      <formula1>=List_YesNo</formula1>
    </dataValidation>
    <dataValidation sqref="U3:U13" showDropDown="0" showInputMessage="0" showErrorMessage="0" allowBlank="1" errorTitle="Invalid entry" error="Choose a value from the list." type="list">
      <formula1>=List_Decision</formula1>
    </dataValidation>
    <dataValidation sqref="L3:L13" showDropDown="0" showInputMessage="0" showErrorMessage="1" allowBlank="1" errorTitle="Invalid entry" error="Enter a share between 0% and 100%." type="decimal" operator="between">
      <formula1>0</formula1>
      <formula2>1</formula2>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5.xml><?xml version="1.0" encoding="utf-8"?>
<worksheet xmlns="http://schemas.openxmlformats.org/spreadsheetml/2006/main">
  <sheetPr>
    <tabColor rgb="000F4C3A"/>
    <outlinePr summaryBelow="1" summaryRight="1"/>
    <pageSetUpPr fitToPage="1"/>
  </sheetPr>
  <dimension ref="A1:N2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5" customWidth="1" min="1" max="1"/>
    <col width="34" customWidth="1" min="2" max="2"/>
    <col width="13" customWidth="1" min="3" max="3"/>
    <col width="20" customWidth="1" min="4" max="4"/>
    <col width="17" customWidth="1" min="5" max="5"/>
    <col width="18" customWidth="1" min="6" max="6"/>
    <col width="22" customWidth="1" min="7" max="7"/>
    <col width="20" customWidth="1" min="8" max="8"/>
    <col width="46" customWidth="1" min="9" max="9"/>
    <col width="20" customWidth="1" min="10" max="10"/>
    <col width="14" customWidth="1" min="11" max="11"/>
    <col width="3" customWidth="1" min="12" max="12"/>
    <col width="34" customWidth="1" min="13" max="13"/>
    <col width="15" customWidth="1" min="14" max="14"/>
  </cols>
  <sheetData>
    <row r="1" ht="34" customHeight="1">
      <c r="A1" s="9" t="inlineStr">
        <is>
          <t>No.</t>
        </is>
      </c>
      <c r="B1" s="9" t="inlineStr">
        <is>
          <t>Customer and request</t>
        </is>
      </c>
      <c r="C1" s="9" t="inlineStr">
        <is>
          <t>Amount (ETB)</t>
        </is>
      </c>
      <c r="D1" s="9" t="inlineStr">
        <is>
          <t>Need</t>
        </is>
      </c>
      <c r="E1" s="9" t="inlineStr">
        <is>
          <t>State of the asset</t>
        </is>
      </c>
      <c r="F1" s="9" t="inlineStr">
        <is>
          <t>Ownership</t>
        </is>
      </c>
      <c r="G1" s="9" t="inlineStr">
        <is>
          <t>Suggested family</t>
        </is>
      </c>
      <c r="H1" s="9" t="inlineStr">
        <is>
          <t>Contract chosen</t>
        </is>
      </c>
      <c r="I1" s="9" t="inlineStr">
        <is>
          <t>One-line justification</t>
        </is>
      </c>
      <c r="J1" s="9" t="inlineStr">
        <is>
          <t>Model contract</t>
        </is>
      </c>
      <c r="K1" s="9" t="inlineStr">
        <is>
          <t>Check</t>
        </is>
      </c>
      <c r="M1" s="29" t="inlineStr">
        <is>
          <t>Murabaha price check: Amina Yusuf (12 monthly)</t>
        </is>
      </c>
    </row>
    <row r="2" ht="33" customHeight="1">
      <c r="A2" s="20" t="n">
        <v>1</v>
      </c>
      <c r="B2" s="18" t="inlineStr">
        <is>
          <t>Amina Yusuf: fabric stock for resale</t>
        </is>
      </c>
      <c r="C2" s="25" t="n">
        <v>1200000</v>
      </c>
      <c r="D2" s="18" t="inlineStr">
        <is>
          <t>Goods for resale or use</t>
        </is>
      </c>
      <c r="E2" s="18" t="inlineStr">
        <is>
          <t>Exists now</t>
        </is>
      </c>
      <c r="F2" s="18" t="inlineStr">
        <is>
          <t>At once</t>
        </is>
      </c>
      <c r="G2" s="30">
        <f>IF(D2="","",IF(D2="Guarantee to a third party","Support: Kafalah",IF(D2="Benevolent or deposit need","Support: Qard al-Hassan or Wadia'h",IF(D2="Partner in a venture","Partnership",IF(D2="Use of an asset",IF(F2="Shared, bought out over time","Partnership: Diminishing Musharakah","Lease: Ijarah"),IF(D2="Cash with no asset","Sale: Tawarruq (within SAC limits)",IF(E2="To be built or made","Sale: Istisna'",IF(E2="To be grown or produced","Sale: Bai' Salam","Sale: Murabaha or Tijarah"))))))))</f>
        <v/>
      </c>
      <c r="H2" s="18" t="inlineStr">
        <is>
          <t>Murabaha</t>
        </is>
      </c>
      <c r="I2" s="18" t="inlineStr">
        <is>
          <t>The bank buys the fabric and sells it to Amina at cost plus a disclosed profit</t>
        </is>
      </c>
      <c r="J2" s="11" t="inlineStr">
        <is>
          <t>Murabaha</t>
        </is>
      </c>
      <c r="K2" s="22">
        <f>IF(H2="","",IF(H2=J2,"Matches model","Compare with model"))</f>
        <v/>
      </c>
      <c r="M2" s="6" t="inlineStr">
        <is>
          <t>Purchase cost (ETB)</t>
        </is>
      </c>
      <c r="N2" s="25" t="n">
        <v>1200000</v>
      </c>
    </row>
    <row r="3" ht="48" customHeight="1">
      <c r="A3" s="20" t="n">
        <v>2</v>
      </c>
      <c r="B3" s="18" t="inlineStr">
        <is>
          <t>Kezira Coffee Exporters PLC: coffee for an export contract</t>
        </is>
      </c>
      <c r="C3" s="25" t="n">
        <v>25000000</v>
      </c>
      <c r="D3" s="18" t="inlineStr">
        <is>
          <t>Goods for resale or use</t>
        </is>
      </c>
      <c r="E3" s="18" t="inlineStr">
        <is>
          <t>Exists now</t>
        </is>
      </c>
      <c r="F3" s="18" t="inlineStr">
        <is>
          <t>At once</t>
        </is>
      </c>
      <c r="G3" s="30">
        <f>IF(D3="","",IF(D3="Guarantee to a third party","Support: Kafalah",IF(D3="Benevolent or deposit need","Support: Qard al-Hassan or Wadia'h",IF(D3="Partner in a venture","Partnership",IF(D3="Use of an asset",IF(F3="Shared, bought out over time","Partnership: Diminishing Musharakah","Lease: Ijarah"),IF(D3="Cash with no asset","Sale: Tawarruq (within SAC limits)",IF(E3="To be built or made","Sale: Istisna'",IF(E3="To be grown or produced","Sale: Bai' Salam","Sale: Murabaha or Tijarah"))))))))</f>
        <v/>
      </c>
      <c r="H3" s="18" t="inlineStr">
        <is>
          <t>Murabaha</t>
        </is>
      </c>
      <c r="I3" s="18" t="inlineStr">
        <is>
          <t>Pre-shipment export Murabaha: the bank buys the coffee through Kezira as its agent and sells it at cost plus profit</t>
        </is>
      </c>
      <c r="J3" s="11" t="inlineStr">
        <is>
          <t>Murabaha</t>
        </is>
      </c>
      <c r="K3" s="22">
        <f>IF(H3="","",IF(H3=J3,"Matches model","Compare with model"))</f>
        <v/>
      </c>
      <c r="M3" s="6" t="inlineStr">
        <is>
          <t>Annual profit rate (Settings)</t>
        </is>
      </c>
      <c r="N3" s="26">
        <f>Rate_Murabaha_A</f>
        <v/>
      </c>
    </row>
    <row r="4" ht="33" customHeight="1">
      <c r="A4" s="20" t="n">
        <v>3</v>
      </c>
      <c r="B4" s="18" t="inlineStr">
        <is>
          <t>Abdi Mohammed: cash now, 100 quintals of groundnuts in four months</t>
        </is>
      </c>
      <c r="C4" s="25" t="n">
        <v>400000</v>
      </c>
      <c r="D4" s="18" t="inlineStr">
        <is>
          <t>Cash before harvest or delivery</t>
        </is>
      </c>
      <c r="E4" s="18" t="inlineStr">
        <is>
          <t>To be grown or produced</t>
        </is>
      </c>
      <c r="F4" s="18" t="inlineStr">
        <is>
          <t>At once</t>
        </is>
      </c>
      <c r="G4" s="30">
        <f>IF(D4="","",IF(D4="Guarantee to a third party","Support: Kafalah",IF(D4="Benevolent or deposit need","Support: Qard al-Hassan or Wadia'h",IF(D4="Partner in a venture","Partnership",IF(D4="Use of an asset",IF(F4="Shared, bought out over time","Partnership: Diminishing Musharakah","Lease: Ijarah"),IF(D4="Cash with no asset","Sale: Tawarruq (within SAC limits)",IF(E4="To be built or made","Sale: Istisna'",IF(E4="To be grown or produced","Sale: Bai' Salam","Sale: Murabaha or Tijarah"))))))))</f>
        <v/>
      </c>
      <c r="H4" s="18" t="inlineStr">
        <is>
          <t>Bai' Salam</t>
        </is>
      </c>
      <c r="I4" s="18" t="inlineStr">
        <is>
          <t>Full price paid now for a specified crop delivered on a fixed date and place</t>
        </is>
      </c>
      <c r="J4" s="11" t="inlineStr">
        <is>
          <t>Bai' Salam</t>
        </is>
      </c>
      <c r="K4" s="22">
        <f>IF(H4="","",IF(H4=J4,"Matches model","Compare with model"))</f>
        <v/>
      </c>
      <c r="M4" s="6" t="inlineStr">
        <is>
          <t>Months</t>
        </is>
      </c>
      <c r="N4" s="31" t="n">
        <v>12</v>
      </c>
    </row>
    <row r="5" ht="33" customHeight="1">
      <c r="A5" s="20" t="n">
        <v>4</v>
      </c>
      <c r="B5" s="18" t="inlineStr">
        <is>
          <t>Melka Jebdu Cold Store PLC: cold room built to its design</t>
        </is>
      </c>
      <c r="C5" s="25" t="n">
        <v>8500000</v>
      </c>
      <c r="D5" s="18" t="inlineStr">
        <is>
          <t>Asset to be built or made</t>
        </is>
      </c>
      <c r="E5" s="18" t="inlineStr">
        <is>
          <t>To be built or made</t>
        </is>
      </c>
      <c r="F5" s="18" t="inlineStr">
        <is>
          <t>At once</t>
        </is>
      </c>
      <c r="G5" s="30">
        <f>IF(D5="","",IF(D5="Guarantee to a third party","Support: Kafalah",IF(D5="Benevolent or deposit need","Support: Qard al-Hassan or Wadia'h",IF(D5="Partner in a venture","Partnership",IF(D5="Use of an asset",IF(F5="Shared, bought out over time","Partnership: Diminishing Musharakah","Lease: Ijarah"),IF(D5="Cash with no asset","Sale: Tawarruq (within SAC limits)",IF(E5="To be built or made","Sale: Istisna'",IF(E5="To be grown or produced","Sale: Bai' Salam","Sale: Murabaha or Tijarah"))))))))</f>
        <v/>
      </c>
      <c r="H5" s="18" t="inlineStr">
        <is>
          <t>Istisna'</t>
        </is>
      </c>
      <c r="I5" s="18" t="inlineStr">
        <is>
          <t>Built to specification and paid as the work progresses, with a parallel Istisna' with the contractor</t>
        </is>
      </c>
      <c r="J5" s="11" t="inlineStr">
        <is>
          <t>Istisna'</t>
        </is>
      </c>
      <c r="K5" s="22">
        <f>IF(H5="","",IF(H5=J5,"Matches model","Compare with model"))</f>
        <v/>
      </c>
      <c r="M5" s="6" t="inlineStr">
        <is>
          <t>Profit</t>
        </is>
      </c>
      <c r="N5" s="32">
        <f>ROUND(N2*N3*N4/12,2)</f>
        <v/>
      </c>
    </row>
    <row r="6" ht="33" customHeight="1">
      <c r="A6" s="20" t="n">
        <v>5</v>
      </c>
      <c r="B6" s="18" t="inlineStr">
        <is>
          <t>Dechatu Garment Manufacturing PLC: replace 40 sewing machines</t>
        </is>
      </c>
      <c r="C6" s="25" t="n">
        <v>12000000</v>
      </c>
      <c r="D6" s="18" t="inlineStr">
        <is>
          <t>Use of an asset</t>
        </is>
      </c>
      <c r="E6" s="18" t="inlineStr">
        <is>
          <t>Exists now</t>
        </is>
      </c>
      <c r="F6" s="18" t="inlineStr">
        <is>
          <t>Later, after use</t>
        </is>
      </c>
      <c r="G6" s="30">
        <f>IF(D6="","",IF(D6="Guarantee to a third party","Support: Kafalah",IF(D6="Benevolent or deposit need","Support: Qard al-Hassan or Wadia'h",IF(D6="Partner in a venture","Partnership",IF(D6="Use of an asset",IF(F6="Shared, bought out over time","Partnership: Diminishing Musharakah","Lease: Ijarah"),IF(D6="Cash with no asset","Sale: Tawarruq (within SAC limits)",IF(E6="To be built or made","Sale: Istisna'",IF(E6="To be grown or produced","Sale: Bai' Salam","Sale: Murabaha or Tijarah"))))))))</f>
        <v/>
      </c>
      <c r="H6" s="18" t="inlineStr">
        <is>
          <t>Ijarah ending in ownership</t>
        </is>
      </c>
      <c r="I6" s="18" t="inlineStr">
        <is>
          <t>Bank owns and insures the machines; Dechatu pays rent and owns them at the end by a separate promise</t>
        </is>
      </c>
      <c r="J6" s="11" t="inlineStr">
        <is>
          <t>Ijarah ending in ownership</t>
        </is>
      </c>
      <c r="K6" s="22">
        <f>IF(H6="","",IF(H6=J6,"Matches model","Compare with model"))</f>
        <v/>
      </c>
      <c r="M6" s="6" t="inlineStr">
        <is>
          <t>Sale price</t>
        </is>
      </c>
      <c r="N6" s="33">
        <f>N2+N5</f>
        <v/>
      </c>
    </row>
    <row r="7" ht="33" customHeight="1">
      <c r="A7" s="20" t="n">
        <v>6</v>
      </c>
      <c r="B7" s="18" t="inlineStr">
        <is>
          <t>Dr. Meron Abebe: clinic building co-owned and bought out over time</t>
        </is>
      </c>
      <c r="C7" s="25" t="n">
        <v>10000000</v>
      </c>
      <c r="D7" s="18" t="inlineStr">
        <is>
          <t>Use of an asset</t>
        </is>
      </c>
      <c r="E7" s="18" t="inlineStr">
        <is>
          <t>Exists now</t>
        </is>
      </c>
      <c r="F7" s="18" t="inlineStr">
        <is>
          <t>Shared, bought out over time</t>
        </is>
      </c>
      <c r="G7" s="30">
        <f>IF(D7="","",IF(D7="Guarantee to a third party","Support: Kafalah",IF(D7="Benevolent or deposit need","Support: Qard al-Hassan or Wadia'h",IF(D7="Partner in a venture","Partnership",IF(D7="Use of an asset",IF(F7="Shared, bought out over time","Partnership: Diminishing Musharakah","Lease: Ijarah"),IF(D7="Cash with no asset","Sale: Tawarruq (within SAC limits)",IF(E7="To be built or made","Sale: Istisna'",IF(E7="To be grown or produced","Sale: Bai' Salam","Sale: Murabaha or Tijarah"))))))))</f>
        <v/>
      </c>
      <c r="H7" s="18" t="inlineStr">
        <is>
          <t>Diminishing Musharakah</t>
        </is>
      </c>
      <c r="I7" s="18" t="inlineStr">
        <is>
          <t>Bank and doctor co-own the building; she pays rent on the bank's share and buys its units over time</t>
        </is>
      </c>
      <c r="J7" s="11" t="inlineStr">
        <is>
          <t>Diminishing Musharakah</t>
        </is>
      </c>
      <c r="K7" s="22">
        <f>IF(H7="","",IF(H7=J7,"Matches model","Compare with model"))</f>
        <v/>
      </c>
      <c r="M7" s="6" t="inlineStr">
        <is>
          <t>Equal monthly installment</t>
        </is>
      </c>
      <c r="N7" s="32">
        <f>ROUND(N6/N4,2)</f>
        <v/>
      </c>
    </row>
    <row r="8" ht="33" customHeight="1">
      <c r="A8" s="20" t="n">
        <v>7</v>
      </c>
      <c r="B8" s="18" t="inlineStr">
        <is>
          <t>Dire Dawa Shoe Factory PLC: cash against finished shoes awaiting sale</t>
        </is>
      </c>
      <c r="C8" s="25" t="n">
        <v>3000000</v>
      </c>
      <c r="D8" s="18" t="inlineStr">
        <is>
          <t>Goods for resale or use</t>
        </is>
      </c>
      <c r="E8" s="18" t="inlineStr">
        <is>
          <t>Exists now</t>
        </is>
      </c>
      <c r="F8" s="18" t="inlineStr">
        <is>
          <t>At once</t>
        </is>
      </c>
      <c r="G8" s="30">
        <f>IF(D8="","",IF(D8="Guarantee to a third party","Support: Kafalah",IF(D8="Benevolent or deposit need","Support: Qard al-Hassan or Wadia'h",IF(D8="Partner in a venture","Partnership",IF(D8="Use of an asset",IF(F8="Shared, bought out over time","Partnership: Diminishing Musharakah","Lease: Ijarah"),IF(D8="Cash with no asset","Sale: Tawarruq (within SAC limits)",IF(E8="To be built or made","Sale: Istisna'",IF(E8="To be grown or produced","Sale: Bai' Salam","Sale: Murabaha or Tijarah"))))))))</f>
        <v/>
      </c>
      <c r="H8" s="18" t="inlineStr">
        <is>
          <t>Tijarah</t>
        </is>
      </c>
      <c r="I8" s="18" t="inlineStr">
        <is>
          <t>Bank buys the finished shoes and appoints the factory as its agent to sell them</t>
        </is>
      </c>
      <c r="J8" s="11" t="inlineStr">
        <is>
          <t>Tijarah</t>
        </is>
      </c>
      <c r="K8" s="22">
        <f>IF(H8="","",IF(H8=J8,"Matches model","Compare with model"))</f>
        <v/>
      </c>
      <c r="M8" s="6" t="inlineStr">
        <is>
          <t>Check (0 = installments add up)</t>
        </is>
      </c>
      <c r="N8" s="27">
        <f>ROUND(N7*N4,0)-ROUND(N6,0)</f>
        <v/>
      </c>
    </row>
    <row r="9" ht="33" customHeight="1">
      <c r="A9" s="20" t="n">
        <v>8</v>
      </c>
      <c r="B9" s="18" t="inlineStr">
        <is>
          <t>Legehare Builders PLC: bid guarantee for a road tender</t>
        </is>
      </c>
      <c r="C9" s="25" t="n">
        <v>1500000</v>
      </c>
      <c r="D9" s="18" t="inlineStr">
        <is>
          <t>Guarantee to a third party</t>
        </is>
      </c>
      <c r="E9" s="18" t="inlineStr">
        <is>
          <t>No asset</t>
        </is>
      </c>
      <c r="F9" s="18" t="inlineStr">
        <is>
          <t>Not applicable</t>
        </is>
      </c>
      <c r="G9" s="30">
        <f>IF(D9="","",IF(D9="Guarantee to a third party","Support: Kafalah",IF(D9="Benevolent or deposit need","Support: Qard al-Hassan or Wadia'h",IF(D9="Partner in a venture","Partnership",IF(D9="Use of an asset",IF(F9="Shared, bought out over time","Partnership: Diminishing Musharakah","Lease: Ijarah"),IF(D9="Cash with no asset","Sale: Tawarruq (within SAC limits)",IF(E9="To be built or made","Sale: Istisna'",IF(E9="To be grown or produced","Sale: Bai' Salam","Sale: Murabaha or Tijarah"))))))))</f>
        <v/>
      </c>
      <c r="H9" s="18" t="inlineStr">
        <is>
          <t>Kafalah</t>
        </is>
      </c>
      <c r="I9" s="18" t="inlineStr">
        <is>
          <t>Bank guarantees Legehare's bid obligation to the municipality</t>
        </is>
      </c>
      <c r="J9" s="11" t="inlineStr">
        <is>
          <t>Kafalah</t>
        </is>
      </c>
      <c r="K9" s="22">
        <f>IF(H9="","",IF(H9=J9,"Matches model","Compare with model"))</f>
        <v/>
      </c>
    </row>
    <row r="10" ht="48" customHeight="1">
      <c r="A10" s="20" t="n">
        <v>9</v>
      </c>
      <c r="B10" s="18" t="inlineStr">
        <is>
          <t>Sabian Hardware Trading: cash to pay salaries in a slow quarter</t>
        </is>
      </c>
      <c r="C10" s="25" t="n">
        <v>600000</v>
      </c>
      <c r="D10" s="18" t="inlineStr">
        <is>
          <t>Cash with no asset</t>
        </is>
      </c>
      <c r="E10" s="18" t="inlineStr">
        <is>
          <t>No asset</t>
        </is>
      </c>
      <c r="F10" s="18" t="inlineStr">
        <is>
          <t>Not applicable</t>
        </is>
      </c>
      <c r="G10" s="30">
        <f>IF(D10="","",IF(D10="Guarantee to a third party","Support: Kafalah",IF(D10="Benevolent or deposit need","Support: Qard al-Hassan or Wadia'h",IF(D10="Partner in a venture","Partnership",IF(D10="Use of an asset",IF(F10="Shared, bought out over time","Partnership: Diminishing Musharakah","Lease: Ijarah"),IF(D10="Cash with no asset","Sale: Tawarruq (within SAC limits)",IF(E10="To be built or made","Sale: Istisna'",IF(E10="To be grown or produced","Sale: Bai' Salam","Sale: Murabaha or Tijarah"))))))))</f>
        <v/>
      </c>
      <c r="H10" s="18" t="inlineStr">
        <is>
          <t>Tawarruq (within SAC limits)</t>
        </is>
      </c>
      <c r="I10" s="18" t="inlineStr">
        <is>
          <t>A real commodity sold on deferred terms and sold on for cash, only within the SAC's limits; once the license is renewed</t>
        </is>
      </c>
      <c r="J10" s="11" t="inlineStr">
        <is>
          <t>Tawarruq (within SAC limits)</t>
        </is>
      </c>
      <c r="K10" s="22">
        <f>IF(H10="","",IF(H10=J10,"Matches model","Compare with model"))</f>
        <v/>
      </c>
      <c r="M10" s="29" t="inlineStr">
        <is>
          <t>Murabaha price check: outline sample</t>
        </is>
      </c>
    </row>
    <row r="11" ht="48" customHeight="1">
      <c r="A11" s="20" t="n">
        <v>10</v>
      </c>
      <c r="B11" s="18" t="inlineStr">
        <is>
          <t>Dire Link Overseas Employment Agency PLC: license deposit</t>
        </is>
      </c>
      <c r="C11" s="25" t="n">
        <v>2000000</v>
      </c>
      <c r="D11" s="18" t="inlineStr">
        <is>
          <t>Benevolent or deposit need</t>
        </is>
      </c>
      <c r="E11" s="18" t="inlineStr">
        <is>
          <t>No asset</t>
        </is>
      </c>
      <c r="F11" s="18" t="inlineStr">
        <is>
          <t>Not applicable</t>
        </is>
      </c>
      <c r="G11" s="30">
        <f>IF(D11="","",IF(D11="Guarantee to a third party","Support: Kafalah",IF(D11="Benevolent or deposit need","Support: Qard al-Hassan or Wadia'h",IF(D11="Partner in a venture","Partnership",IF(D11="Use of an asset",IF(F11="Shared, bought out over time","Partnership: Diminishing Musharakah","Lease: Ijarah"),IF(D11="Cash with no asset","Sale: Tawarruq (within SAC limits)",IF(E11="To be built or made","Sale: Istisna'",IF(E11="To be grown or produced","Sale: Bai' Salam","Sale: Murabaha or Tijarah"))))))))</f>
        <v/>
      </c>
      <c r="H11" s="18" t="inlineStr">
        <is>
          <t>Qard al-Hassan</t>
        </is>
      </c>
      <c r="I11" s="18" t="inlineStr">
        <is>
          <t>Benevolent financing with no profit, credited to a dedicated Wadia'h account blocked in favor of the Ministry of Labor</t>
        </is>
      </c>
      <c r="J11" s="11" t="inlineStr">
        <is>
          <t>Qard al-Hassan</t>
        </is>
      </c>
      <c r="K11" s="22">
        <f>IF(H11="","",IF(H11=J11,"Matches model","Compare with model"))</f>
        <v/>
      </c>
      <c r="M11" s="6" t="inlineStr">
        <is>
          <t>Purchase cost (ETB)</t>
        </is>
      </c>
      <c r="N11" s="25" t="n">
        <v>600000</v>
      </c>
    </row>
    <row r="12">
      <c r="B12" s="34" t="inlineStr">
        <is>
          <t>Total requested</t>
        </is>
      </c>
      <c r="C12" s="35">
        <f>SUM(C2:C11)</f>
        <v/>
      </c>
      <c r="M12" s="6" t="inlineStr">
        <is>
          <t>Annual profit rate (Settings)</t>
        </is>
      </c>
      <c r="N12" s="26">
        <f>Rate_Murabaha_B</f>
        <v/>
      </c>
    </row>
    <row r="13">
      <c r="M13" s="6" t="inlineStr">
        <is>
          <t>Months</t>
        </is>
      </c>
      <c r="N13" s="31" t="n">
        <v>18</v>
      </c>
    </row>
    <row r="14">
      <c r="A14" s="16" t="inlineStr">
        <is>
          <t>No product is offered until the SAC has approved it. A suggested family is a starting point, not an approval.</t>
        </is>
      </c>
      <c r="M14" s="6" t="inlineStr">
        <is>
          <t>Profit</t>
        </is>
      </c>
      <c r="N14" s="32">
        <f>ROUND(N11*N12*N13/12,2)</f>
        <v/>
      </c>
    </row>
    <row r="15">
      <c r="M15" s="6" t="inlineStr">
        <is>
          <t>Sale price</t>
        </is>
      </c>
      <c r="N15" s="33">
        <f>N11+N14</f>
        <v/>
      </c>
    </row>
    <row r="16">
      <c r="M16" s="6" t="inlineStr">
        <is>
          <t>Equal monthly installment</t>
        </is>
      </c>
      <c r="N16" s="32">
        <f>ROUND(N15/N13,2)</f>
        <v/>
      </c>
    </row>
    <row r="17">
      <c r="M17" s="6" t="inlineStr">
        <is>
          <t>Check (0 = installments add up)</t>
        </is>
      </c>
      <c r="N17" s="27">
        <f>ROUND(N16*N13,0)-ROUND(N15,0)</f>
        <v/>
      </c>
    </row>
    <row r="18">
      <c r="M18" s="16" t="inlineStr">
        <is>
          <t>Sale price = cost + cost x annual profit rate x months / 12. A difference of a few cents in the check is rounding.</t>
        </is>
      </c>
    </row>
    <row r="19"/>
    <row r="20"/>
    <row r="21">
      <c r="A21" s="12" t="inlineStr">
        <is>
          <t>Teaching figures and benchmarks (October 2026). Your bank's IFB policy, procedure and Sharia'h Advisory Committee rulings always take precedence.</t>
        </is>
      </c>
      <c r="B21" s="13" t="n"/>
      <c r="C21" s="13" t="n"/>
      <c r="D21" s="13" t="n"/>
      <c r="E21" s="13" t="n"/>
      <c r="F21" s="13" t="n"/>
      <c r="G21" s="13" t="n"/>
      <c r="H21" s="13" t="n"/>
      <c r="I21" s="13" t="n"/>
      <c r="J21" s="13" t="n"/>
      <c r="K21" s="13" t="n"/>
      <c r="L21" s="13" t="n"/>
      <c r="M21" s="13" t="n"/>
      <c r="N21" s="13" t="n"/>
    </row>
  </sheetData>
  <mergeCells count="5">
    <mergeCell ref="M18:N19"/>
    <mergeCell ref="A21:N21"/>
    <mergeCell ref="M10:N10"/>
    <mergeCell ref="A14:K14"/>
    <mergeCell ref="M1:N1"/>
  </mergeCells>
  <conditionalFormatting sqref="K2:K11">
    <cfRule type="cellIs" priority="1" operator="equal" dxfId="0">
      <formula>"Matches model"</formula>
    </cfRule>
    <cfRule type="cellIs" priority="2" operator="equal" dxfId="1">
      <formula>"Compare with model"</formula>
    </cfRule>
  </conditionalFormatting>
  <dataValidations count="4">
    <dataValidation sqref="D2:D11" showDropDown="0" showInputMessage="0" showErrorMessage="0" allowBlank="1" errorTitle="Invalid entry" error="Choose a value from the list." type="list">
      <formula1>=List_Need</formula1>
    </dataValidation>
    <dataValidation sqref="E2:E11" showDropDown="0" showInputMessage="0" showErrorMessage="0" allowBlank="1" errorTitle="Invalid entry" error="Choose a value from the list." type="list">
      <formula1>=List_Asset</formula1>
    </dataValidation>
    <dataValidation sqref="F2:F11" showDropDown="0" showInputMessage="0" showErrorMessage="0" allowBlank="1" errorTitle="Invalid entry" error="Choose a value from the list." type="list">
      <formula1>=List_Ownership</formula1>
    </dataValidation>
    <dataValidation sqref="H2:H11" showDropDown="0" showInputMessage="0" showErrorMessage="0" allowBlank="1" errorTitle="Invalid entry" error="Choose a value from the list." type="list">
      <formula1>=List_Contract</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6.xml><?xml version="1.0" encoding="utf-8"?>
<worksheet xmlns="http://schemas.openxmlformats.org/spreadsheetml/2006/main">
  <sheetPr>
    <tabColor rgb="000F4C3A"/>
    <outlinePr summaryBelow="1" summaryRight="1"/>
    <pageSetUpPr fitToPage="1"/>
  </sheetPr>
  <dimension ref="A1:H27"/>
  <sheetViews>
    <sheetView showGridLines="0" workbookViewId="0">
      <pane ySplit="1" topLeftCell="A2" activePane="bottomLeft" state="frozen"/>
      <selection pane="bottomLeft" activeCell="A1" sqref="A1"/>
    </sheetView>
  </sheetViews>
  <sheetFormatPr baseColWidth="8" defaultRowHeight="15"/>
  <cols>
    <col width="6" customWidth="1" min="1" max="1"/>
    <col width="32" customWidth="1" min="2" max="2"/>
    <col width="70" customWidth="1" min="3" max="3"/>
    <col width="9" customWidth="1" min="4" max="4"/>
    <col width="3" customWidth="1" min="5" max="5"/>
    <col width="38" customWidth="1" min="6" max="6"/>
    <col width="14" customWidth="1" min="7" max="7"/>
    <col width="12" customWidth="1" min="8" max="8"/>
  </cols>
  <sheetData>
    <row r="1" ht="34" customHeight="1">
      <c r="A1" s="9" t="inlineStr">
        <is>
          <t>No.</t>
        </is>
      </c>
      <c r="B1" s="9" t="inlineStr">
        <is>
          <t>Term</t>
        </is>
      </c>
      <c r="C1" s="9" t="inlineStr">
        <is>
          <t>Definition</t>
        </is>
      </c>
      <c r="D1" s="9" t="inlineStr">
        <is>
          <t>Module</t>
        </is>
      </c>
      <c r="E1" s="36" t="inlineStr"/>
      <c r="F1" s="9" t="inlineStr">
        <is>
          <t>Self-test: term</t>
        </is>
      </c>
      <c r="G1" s="9" t="inlineStr">
        <is>
          <t>Definition No.</t>
        </is>
      </c>
      <c r="H1" s="9" t="inlineStr">
        <is>
          <t>Result</t>
        </is>
      </c>
    </row>
    <row r="2" ht="33" customHeight="1">
      <c r="A2" s="20" t="n">
        <v>1</v>
      </c>
      <c r="B2" s="6" t="inlineStr">
        <is>
          <t>Riba</t>
        </is>
      </c>
      <c r="C2" s="11" t="inlineStr">
        <is>
          <t>Any fixed, predetermined increase on money lent or for extra time on a debt; also unequal or deferred exchange of gold, silver or currency of the same kind</t>
        </is>
      </c>
      <c r="D2" s="20" t="inlineStr">
        <is>
          <t>s1</t>
        </is>
      </c>
      <c r="F2" s="11" t="inlineStr">
        <is>
          <t>Kafalah</t>
        </is>
      </c>
      <c r="G2" s="31" t="n"/>
      <c r="H2" s="22">
        <f>IF(G2="","",IF(G2=MATCH(F2,$B$2:$B$25,0),"Correct","Try again"))</f>
        <v/>
      </c>
    </row>
    <row r="3">
      <c r="A3" s="20" t="n">
        <v>2</v>
      </c>
      <c r="B3" s="6" t="inlineStr">
        <is>
          <t>Gharar</t>
        </is>
      </c>
      <c r="C3" s="11" t="inlineStr">
        <is>
          <t>Excessive uncertainty in a contract about the asset, price or delivery</t>
        </is>
      </c>
      <c r="D3" s="20" t="inlineStr">
        <is>
          <t>s1</t>
        </is>
      </c>
      <c r="F3" s="11" t="inlineStr">
        <is>
          <t>Maysir</t>
        </is>
      </c>
      <c r="G3" s="31" t="n"/>
      <c r="H3" s="22">
        <f>IF(G3="","",IF(G3=MATCH(F3,$B$2:$B$25,0),"Correct","Try again"))</f>
        <v/>
      </c>
    </row>
    <row r="4">
      <c r="A4" s="20" t="n">
        <v>3</v>
      </c>
      <c r="B4" s="6" t="inlineStr">
        <is>
          <t>Maysir</t>
        </is>
      </c>
      <c r="C4" s="11" t="inlineStr">
        <is>
          <t>Gambling or speculation where gain comes only from another's loss on chance</t>
        </is>
      </c>
      <c r="D4" s="20" t="inlineStr">
        <is>
          <t>s1</t>
        </is>
      </c>
      <c r="F4" s="11" t="inlineStr">
        <is>
          <t>Goods Receiving Note</t>
        </is>
      </c>
      <c r="G4" s="31" t="n"/>
      <c r="H4" s="22">
        <f>IF(G4="","",IF(G4=MATCH(F4,$B$2:$B$25,0),"Correct","Try again"))</f>
        <v/>
      </c>
    </row>
    <row r="5">
      <c r="A5" s="20" t="n">
        <v>4</v>
      </c>
      <c r="B5" s="6" t="inlineStr">
        <is>
          <t>Halal</t>
        </is>
      </c>
      <c r="C5" s="11" t="inlineStr">
        <is>
          <t>Permissible</t>
        </is>
      </c>
      <c r="D5" s="20" t="inlineStr">
        <is>
          <t>s1</t>
        </is>
      </c>
      <c r="F5" s="11" t="inlineStr">
        <is>
          <t>Bai' Salam</t>
        </is>
      </c>
      <c r="G5" s="31" t="n"/>
      <c r="H5" s="22">
        <f>IF(G5="","",IF(G5=MATCH(F5,$B$2:$B$25,0),"Correct","Try again"))</f>
        <v/>
      </c>
    </row>
    <row r="6">
      <c r="A6" s="20" t="n">
        <v>5</v>
      </c>
      <c r="B6" s="6" t="inlineStr">
        <is>
          <t>Haram</t>
        </is>
      </c>
      <c r="C6" s="11" t="inlineStr">
        <is>
          <t>Prohibited</t>
        </is>
      </c>
      <c r="D6" s="20" t="inlineStr">
        <is>
          <t>s1</t>
        </is>
      </c>
      <c r="F6" s="11" t="inlineStr">
        <is>
          <t>Rebate</t>
        </is>
      </c>
      <c r="G6" s="31" t="n"/>
      <c r="H6" s="22">
        <f>IF(G6="","",IF(G6=MATCH(F6,$B$2:$B$25,0),"Correct","Try again"))</f>
        <v/>
      </c>
    </row>
    <row r="7" ht="33" customHeight="1">
      <c r="A7" s="20" t="n">
        <v>6</v>
      </c>
      <c r="B7" s="6" t="inlineStr">
        <is>
          <t>Murabaha</t>
        </is>
      </c>
      <c r="C7" s="11" t="inlineStr">
        <is>
          <t>Sale of an asset the bank owns at cost plus a disclosed profit, usually paid in installments</t>
        </is>
      </c>
      <c r="D7" s="20" t="inlineStr">
        <is>
          <t>s2</t>
        </is>
      </c>
      <c r="F7" s="11" t="inlineStr">
        <is>
          <t>Riba</t>
        </is>
      </c>
      <c r="G7" s="31" t="n"/>
      <c r="H7" s="22">
        <f>IF(G7="","",IF(G7=MATCH(F7,$B$2:$B$25,0),"Correct","Try again"))</f>
        <v/>
      </c>
    </row>
    <row r="8">
      <c r="A8" s="20" t="n">
        <v>7</v>
      </c>
      <c r="B8" s="6" t="inlineStr">
        <is>
          <t>Bai' Salam</t>
        </is>
      </c>
      <c r="C8" s="11" t="inlineStr">
        <is>
          <t>Full price paid now for exactly specified goods delivered later</t>
        </is>
      </c>
      <c r="D8" s="20" t="inlineStr">
        <is>
          <t>s2</t>
        </is>
      </c>
      <c r="F8" s="11" t="inlineStr">
        <is>
          <t>Wadia'h</t>
        </is>
      </c>
      <c r="G8" s="31" t="n"/>
      <c r="H8" s="22">
        <f>IF(G8="","",IF(G8=MATCH(F8,$B$2:$B$25,0),"Correct","Try again"))</f>
        <v/>
      </c>
    </row>
    <row r="9">
      <c r="A9" s="20" t="n">
        <v>8</v>
      </c>
      <c r="B9" s="6" t="inlineStr">
        <is>
          <t>Istisna'</t>
        </is>
      </c>
      <c r="C9" s="11" t="inlineStr">
        <is>
          <t>Order to manufacture or build an asset to a specification</t>
        </is>
      </c>
      <c r="D9" s="20" t="inlineStr">
        <is>
          <t>s2</t>
        </is>
      </c>
      <c r="F9" s="11" t="inlineStr">
        <is>
          <t>Ijarah</t>
        </is>
      </c>
      <c r="G9" s="31" t="n"/>
      <c r="H9" s="22">
        <f>IF(G9="","",IF(G9=MATCH(F9,$B$2:$B$25,0),"Correct","Try again"))</f>
        <v/>
      </c>
    </row>
    <row r="10" ht="33" customHeight="1">
      <c r="A10" s="20" t="n">
        <v>9</v>
      </c>
      <c r="B10" s="6" t="inlineStr">
        <is>
          <t>Ijarah</t>
        </is>
      </c>
      <c r="C10" s="11" t="inlineStr">
        <is>
          <t>Lease of an asset the bank owns; ownership may pass at the end by a separate promise</t>
        </is>
      </c>
      <c r="D10" s="20" t="inlineStr">
        <is>
          <t>s2</t>
        </is>
      </c>
      <c r="F10" s="11" t="inlineStr">
        <is>
          <t>Large exposure</t>
        </is>
      </c>
      <c r="G10" s="31" t="n"/>
      <c r="H10" s="22">
        <f>IF(G10="","",IF(G10=MATCH(F10,$B$2:$B$25,0),"Correct","Try again"))</f>
        <v/>
      </c>
    </row>
    <row r="11" ht="33" customHeight="1">
      <c r="A11" s="20" t="n">
        <v>10</v>
      </c>
      <c r="B11" s="6" t="inlineStr">
        <is>
          <t>Diminishing Musharakah</t>
        </is>
      </c>
      <c r="C11" s="11" t="inlineStr">
        <is>
          <t>Co-ownership in which the customer buys the bank's units over time and pays rent on the bank's share</t>
        </is>
      </c>
      <c r="D11" s="20" t="inlineStr">
        <is>
          <t>s2</t>
        </is>
      </c>
      <c r="F11" s="11" t="inlineStr">
        <is>
          <t>Haram</t>
        </is>
      </c>
      <c r="G11" s="31" t="n"/>
      <c r="H11" s="22">
        <f>IF(G11="","",IF(G11=MATCH(F11,$B$2:$B$25,0),"Correct","Try again"))</f>
        <v/>
      </c>
    </row>
    <row r="12" ht="33" customHeight="1">
      <c r="A12" s="20" t="n">
        <v>11</v>
      </c>
      <c r="B12" s="6" t="inlineStr">
        <is>
          <t>Mudarabah</t>
        </is>
      </c>
      <c r="C12" s="11" t="inlineStr">
        <is>
          <t>Partnership of capital (provider) and skill (mudarib); profit by agreed ratio, financial loss on the capital provider unless the mudarib is negligent</t>
        </is>
      </c>
      <c r="D12" s="20" t="inlineStr">
        <is>
          <t>s2</t>
        </is>
      </c>
      <c r="F12" s="11" t="inlineStr">
        <is>
          <t>Discretionary Financing Limit (DFL)</t>
        </is>
      </c>
      <c r="G12" s="31" t="n"/>
      <c r="H12" s="22">
        <f>IF(G12="","",IF(G12=MATCH(F12,$B$2:$B$25,0),"Correct","Try again"))</f>
        <v/>
      </c>
    </row>
    <row r="13">
      <c r="A13" s="20" t="n">
        <v>12</v>
      </c>
      <c r="B13" s="6" t="inlineStr">
        <is>
          <t>Kafalah</t>
        </is>
      </c>
      <c r="C13" s="11" t="inlineStr">
        <is>
          <t>Guarantee</t>
        </is>
      </c>
      <c r="D13" s="20" t="inlineStr">
        <is>
          <t>s2</t>
        </is>
      </c>
      <c r="F13" s="11" t="inlineStr">
        <is>
          <t>Mudarabah</t>
        </is>
      </c>
      <c r="G13" s="31" t="n"/>
      <c r="H13" s="22">
        <f>IF(G13="","",IF(G13=MATCH(F13,$B$2:$B$25,0),"Correct","Try again"))</f>
        <v/>
      </c>
    </row>
    <row r="14">
      <c r="A14" s="20" t="n">
        <v>13</v>
      </c>
      <c r="B14" s="6" t="inlineStr">
        <is>
          <t>Qard al-Hassan</t>
        </is>
      </c>
      <c r="C14" s="11" t="inlineStr">
        <is>
          <t>Benevolent financing repaid at exactly the amount received, with no profit</t>
        </is>
      </c>
      <c r="D14" s="20" t="inlineStr">
        <is>
          <t>s2</t>
        </is>
      </c>
      <c r="F14" s="11" t="inlineStr">
        <is>
          <t>Gharar</t>
        </is>
      </c>
      <c r="G14" s="31" t="n"/>
      <c r="H14" s="22">
        <f>IF(G14="","",IF(G14=MATCH(F14,$B$2:$B$25,0),"Correct","Try again"))</f>
        <v/>
      </c>
    </row>
    <row r="15">
      <c r="A15" s="20" t="n">
        <v>14</v>
      </c>
      <c r="B15" s="6" t="inlineStr">
        <is>
          <t>Wadia'h</t>
        </is>
      </c>
      <c r="C15" s="11" t="inlineStr">
        <is>
          <t>Safe-keeping deposit whose return the bank guarantees</t>
        </is>
      </c>
      <c r="D15" s="20" t="inlineStr">
        <is>
          <t>s2</t>
        </is>
      </c>
      <c r="F15" s="11" t="inlineStr">
        <is>
          <t>Schedule of Payment</t>
        </is>
      </c>
      <c r="G15" s="31" t="n"/>
      <c r="H15" s="22">
        <f>IF(G15="","",IF(G15=MATCH(F15,$B$2:$B$25,0),"Correct","Try again"))</f>
        <v/>
      </c>
    </row>
    <row r="16" ht="33" customHeight="1">
      <c r="A16" s="20" t="n">
        <v>15</v>
      </c>
      <c r="B16" s="6" t="inlineStr">
        <is>
          <t>Sharia'h Advisory Committee (SAC)</t>
        </is>
      </c>
      <c r="C16" s="11" t="inlineStr">
        <is>
          <t>Independent committee that approves products, contracts and policies and rules on compliance; its rulings bind the bank's IFB operations</t>
        </is>
      </c>
      <c r="D16" s="20" t="inlineStr">
        <is>
          <t>s3</t>
        </is>
      </c>
      <c r="F16" s="11" t="inlineStr">
        <is>
          <t>Istisna'</t>
        </is>
      </c>
      <c r="G16" s="31" t="n"/>
      <c r="H16" s="22">
        <f>IF(G16="","",IF(G16=MATCH(F16,$B$2:$B$25,0),"Correct","Try again"))</f>
        <v/>
      </c>
    </row>
    <row r="17">
      <c r="A17" s="20" t="n">
        <v>16</v>
      </c>
      <c r="B17" s="6" t="inlineStr">
        <is>
          <t>Discretionary Financing Limit (DFL)</t>
        </is>
      </c>
      <c r="C17" s="11" t="inlineStr">
        <is>
          <t>Approval authority given to an individual or committee</t>
        </is>
      </c>
      <c r="D17" s="20" t="inlineStr">
        <is>
          <t>s3</t>
        </is>
      </c>
      <c r="F17" s="11" t="inlineStr">
        <is>
          <t>Influential shareholder</t>
        </is>
      </c>
      <c r="G17" s="31" t="n"/>
      <c r="H17" s="22">
        <f>IF(G17="","",IF(G17=MATCH(F17,$B$2:$B$25,0),"Correct","Try again"))</f>
        <v/>
      </c>
    </row>
    <row r="18" ht="33" customHeight="1">
      <c r="A18" s="20" t="n">
        <v>17</v>
      </c>
      <c r="B18" s="6" t="inlineStr">
        <is>
          <t>Master Murabaha Financing Agreement (MMFA)</t>
        </is>
      </c>
      <c r="C18" s="11" t="inlineStr">
        <is>
          <t>Customer's one-way promise to purchase</t>
        </is>
      </c>
      <c r="D18" s="20" t="inlineStr">
        <is>
          <t>s5</t>
        </is>
      </c>
      <c r="F18" s="11" t="inlineStr">
        <is>
          <t>Qard al-Hassan</t>
        </is>
      </c>
      <c r="G18" s="31" t="n"/>
      <c r="H18" s="22">
        <f>IF(G18="","",IF(G18=MATCH(F18,$B$2:$B$25,0),"Correct","Try again"))</f>
        <v/>
      </c>
    </row>
    <row r="19">
      <c r="A19" s="20" t="n">
        <v>18</v>
      </c>
      <c r="B19" s="6" t="inlineStr">
        <is>
          <t>Goods Receiving Note</t>
        </is>
      </c>
      <c r="C19" s="11" t="inlineStr">
        <is>
          <t>Record that the bank received the goods</t>
        </is>
      </c>
      <c r="D19" s="20" t="inlineStr">
        <is>
          <t>s5</t>
        </is>
      </c>
      <c r="F19" s="11" t="inlineStr">
        <is>
          <t>Murabaha</t>
        </is>
      </c>
      <c r="G19" s="31" t="n"/>
      <c r="H19" s="22">
        <f>IF(G19="","",IF(G19=MATCH(F19,$B$2:$B$25,0),"Correct","Try again"))</f>
        <v/>
      </c>
    </row>
    <row r="20">
      <c r="A20" s="20" t="n">
        <v>19</v>
      </c>
      <c r="B20" s="6" t="inlineStr">
        <is>
          <t>Goods Delivery Receipt</t>
        </is>
      </c>
      <c r="C20" s="11" t="inlineStr">
        <is>
          <t>Record that the customer received the goods</t>
        </is>
      </c>
      <c r="D20" s="20" t="inlineStr">
        <is>
          <t>s5</t>
        </is>
      </c>
      <c r="F20" s="11" t="inlineStr">
        <is>
          <t>Damage charge</t>
        </is>
      </c>
      <c r="G20" s="31" t="n"/>
      <c r="H20" s="22">
        <f>IF(G20="","",IF(G20=MATCH(F20,$B$2:$B$25,0),"Correct","Try again"))</f>
        <v/>
      </c>
    </row>
    <row r="21">
      <c r="A21" s="20" t="n">
        <v>20</v>
      </c>
      <c r="B21" s="6" t="inlineStr">
        <is>
          <t>Schedule of Payment</t>
        </is>
      </c>
      <c r="C21" s="11" t="inlineStr">
        <is>
          <t>Price, profit, installment frequency, amounts and due dates</t>
        </is>
      </c>
      <c r="D21" s="20" t="inlineStr">
        <is>
          <t>s5</t>
        </is>
      </c>
      <c r="F21" s="11" t="inlineStr">
        <is>
          <t>Diminishing Musharakah</t>
        </is>
      </c>
      <c r="G21" s="31" t="n"/>
      <c r="H21" s="22">
        <f>IF(G21="","",IF(G21=MATCH(F21,$B$2:$B$25,0),"Correct","Try again"))</f>
        <v/>
      </c>
    </row>
    <row r="22" ht="33" customHeight="1">
      <c r="A22" s="20" t="n">
        <v>21</v>
      </c>
      <c r="B22" s="6" t="inlineStr">
        <is>
          <t>Rebate</t>
        </is>
      </c>
      <c r="C22" s="11" t="inlineStr">
        <is>
          <t>Part of deferred profit the bank may refund on early settlement, at its discretion and never promised in the contract</t>
        </is>
      </c>
      <c r="D22" s="20" t="inlineStr">
        <is>
          <t>s5</t>
        </is>
      </c>
      <c r="F22" s="16" t="inlineStr">
        <is>
          <t>Cover columns B and C, then enter the No. of the matching definition for each term.</t>
        </is>
      </c>
    </row>
    <row r="23">
      <c r="A23" s="20" t="n">
        <v>22</v>
      </c>
      <c r="B23" s="6" t="inlineStr">
        <is>
          <t>Damage charge</t>
        </is>
      </c>
      <c r="C23" s="11" t="inlineStr">
        <is>
          <t>Agreed charge for unjustified delay, paid to charity, never bank income</t>
        </is>
      </c>
      <c r="D23" s="20" t="inlineStr">
        <is>
          <t>s5</t>
        </is>
      </c>
      <c r="G23" s="37" t="inlineStr">
        <is>
          <t>Score</t>
        </is>
      </c>
      <c r="H23" s="28">
        <f>COUNTIF(H2:H21,"Correct")&amp;" / 20"</f>
        <v/>
      </c>
    </row>
    <row r="24" ht="33" customHeight="1">
      <c r="A24" s="20" t="n">
        <v>23</v>
      </c>
      <c r="B24" s="6" t="inlineStr">
        <is>
          <t>Large exposure</t>
        </is>
      </c>
      <c r="C24" s="11" t="inlineStr">
        <is>
          <t>Exposure to a counterparty or connected group equal to or above 10% of total capital (typical bank procedure)</t>
        </is>
      </c>
      <c r="D24" s="20" t="inlineStr">
        <is>
          <t>s5</t>
        </is>
      </c>
    </row>
    <row r="25" ht="33" customHeight="1">
      <c r="A25" s="20" t="n">
        <v>24</v>
      </c>
      <c r="B25" s="6" t="inlineStr">
        <is>
          <t>Influential shareholder</t>
        </is>
      </c>
      <c r="C25" s="11" t="inlineStr">
        <is>
          <t>Holder of 2% or more of a bank's subscribed capital (NBE Directive No. SBB/91/2024)</t>
        </is>
      </c>
      <c r="D25" s="20" t="inlineStr">
        <is>
          <t>s5</t>
        </is>
      </c>
    </row>
    <row r="26"/>
    <row r="27">
      <c r="A27" s="12" t="inlineStr">
        <is>
          <t>Teaching figures and benchmarks (October 2026). Your bank's IFB policy, procedure and Sharia'h Advisory Committee rulings always take precedence.</t>
        </is>
      </c>
      <c r="B27" s="13" t="n"/>
      <c r="C27" s="13" t="n"/>
      <c r="D27" s="13" t="n"/>
      <c r="E27" s="13" t="n"/>
      <c r="F27" s="13" t="n"/>
      <c r="G27" s="13" t="n"/>
      <c r="H27" s="13" t="n"/>
    </row>
  </sheetData>
  <mergeCells count="2">
    <mergeCell ref="A27:H27"/>
    <mergeCell ref="F22:H22"/>
  </mergeCells>
  <conditionalFormatting sqref="H2:H21">
    <cfRule type="cellIs" priority="1" operator="equal" dxfId="0">
      <formula>"Correct"</formula>
    </cfRule>
    <cfRule type="cellIs" priority="2" operator="equal" dxfId="1">
      <formula>"Try again"</formula>
    </cfRule>
  </conditionalFormatting>
  <dataValidations count="1">
    <dataValidation sqref="G2:G21" showDropDown="0" showInputMessage="0" showErrorMessage="1" allowBlank="1" errorTitle="Invalid entry" error="Enter a definition number from 1 to 24." type="whole" operator="between">
      <formula1>1</formula1>
      <formula2>24</formula2>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2026-10-22T15:47:57Z</dcterms:created>
  <dcterms:modified xmlns:dcterms="http://purl.org/dc/terms/" xmlns:xsi="http://www.w3.org/2001/XMLSchema-instance" xsi:type="dcterms:W3CDTF">2026-10-22T15:47:57Z</dcterms:modified>
</cp:coreProperties>
</file>