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ccounts" sheetId="2" state="visible" r:id="rId2"/>
    <sheet xmlns:r="http://schemas.openxmlformats.org/officeDocument/2006/relationships" name="DailySales" sheetId="3" state="visible" r:id="rId3"/>
    <sheet xmlns:r="http://schemas.openxmlformats.org/officeDocument/2006/relationships" name="Income" sheetId="4" state="visible" r:id="rId4"/>
    <sheet xmlns:r="http://schemas.openxmlformats.org/officeDocument/2006/relationships" name="Expenses" sheetId="5" state="visible" r:id="rId5"/>
    <sheet xmlns:r="http://schemas.openxmlformats.org/officeDocument/2006/relationships" name="CashBook" sheetId="6" state="visible" r:id="rId6"/>
    <sheet xmlns:r="http://schemas.openxmlformats.org/officeDocument/2006/relationships" name="BankBook" sheetId="7" state="visible" r:id="rId7"/>
    <sheet xmlns:r="http://schemas.openxmlformats.org/officeDocument/2006/relationships" name="PettyCash" sheetId="8" state="visible" r:id="rId8"/>
    <sheet xmlns:r="http://schemas.openxmlformats.org/officeDocument/2006/relationships" name="Summary" sheetId="9" state="visible" r:id="rId9"/>
  </sheets>
  <definedNames>
    <definedName name="AccountCodes">Accounts!$A$2:$A$60</definedName>
    <definedName name="_xlnm.Print_Area" localSheetId="0">'Instructions'!$A$1:$C$42</definedName>
    <definedName name="_xlnm.Print_Titles" localSheetId="1">'Accounts'!$1:$1</definedName>
    <definedName name="_xlnm.Print_Area" localSheetId="1">'Accounts'!$A$1:$D$35</definedName>
    <definedName name="_xlnm.Print_Titles" localSheetId="2">'DailySales'!$1:$1</definedName>
    <definedName name="_xlnm.Print_Area" localSheetId="2">'DailySales'!$A$1:$J$41</definedName>
    <definedName name="_xlnm.Print_Titles" localSheetId="3">'Income'!$1:$1</definedName>
    <definedName name="_xlnm.Print_Area" localSheetId="3">'Income'!$A$1:$I$60</definedName>
    <definedName name="_xlnm.Print_Titles" localSheetId="4">'Expenses'!$1:$1</definedName>
    <definedName name="_xlnm.Print_Area" localSheetId="4">'Expenses'!$A$1:$O$35</definedName>
    <definedName name="_xlnm.Print_Titles" localSheetId="5">'CashBook'!$1:$1</definedName>
    <definedName name="_xlnm.Print_Area" localSheetId="5">'CashBook'!$A$1:$I$50</definedName>
    <definedName name="_xlnm.Print_Titles" localSheetId="6">'BankBook'!$1:$1</definedName>
    <definedName name="_xlnm.Print_Area" localSheetId="6">'BankBook'!$A$1:$I$60</definedName>
    <definedName name="_xlnm.Print_Titles" localSheetId="7">'PettyCash'!$1:$1</definedName>
    <definedName name="_xlnm.Print_Area" localSheetId="7">'PettyCash'!$A$1:$K$30</definedName>
    <definedName name="_xlnm.Print_Area" localSheetId="8">'Summary'!$A$1:$G$93</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0">
    <font>
      <name val="Calibri"/>
      <family val="2"/>
      <color theme="1"/>
      <sz val="11"/>
      <scheme val="minor"/>
    </font>
    <font>
      <name val="Calibri"/>
      <b val="1"/>
      <color rgb="000F4C3A"/>
      <sz val="16"/>
    </font>
    <font>
      <name val="Calibri"/>
      <b val="1"/>
      <color rgb="000F4C3A"/>
      <sz val="11"/>
    </font>
    <font>
      <name val="Calibri"/>
      <b val="1"/>
      <color rgb="000F4C3A"/>
      <sz val="12"/>
    </font>
    <font>
      <name val="Calibri"/>
      <b val="1"/>
      <sz val="11"/>
    </font>
    <font>
      <name val="Calibri"/>
      <sz val="11"/>
    </font>
    <font>
      <name val="Calibri"/>
      <b val="1"/>
      <color rgb="00FFFFFF"/>
      <sz val="11"/>
    </font>
    <font>
      <name val="Calibri"/>
      <i val="1"/>
      <color rgb="000F4C3A"/>
      <sz val="10"/>
    </font>
    <font>
      <name val="Calibri"/>
      <color rgb="001F1F1F"/>
      <sz val="11"/>
    </font>
    <font>
      <name val="Calibri"/>
      <i val="1"/>
      <color rgb="00555555"/>
      <sz val="10"/>
    </font>
  </fonts>
  <fills count="4">
    <fill>
      <patternFill/>
    </fill>
    <fill>
      <patternFill patternType="gray125"/>
    </fill>
    <fill>
      <patternFill patternType="solid">
        <fgColor rgb="00FFF2CC"/>
      </patternFill>
    </fill>
    <fill>
      <patternFill patternType="solid">
        <fgColor rgb="000F4C3A"/>
      </patternFill>
    </fill>
  </fills>
  <borders count="7">
    <border>
      <left/>
      <right/>
      <top/>
      <bottom/>
      <diagonal/>
    </border>
    <border>
      <bottom style="medium">
        <color rgb="00D4A72C"/>
      </bottom>
    </border>
    <border>
      <left style="thin">
        <color rgb="00BFBFBF"/>
      </left>
      <right style="thin">
        <color rgb="00BFBFBF"/>
      </right>
      <top style="thin">
        <color rgb="00BFBFBF"/>
      </top>
      <bottom style="thin">
        <color rgb="00BFBFBF"/>
      </bottom>
    </border>
    <border>
      <top style="medium">
        <color rgb="00D4A72C"/>
      </top>
    </border>
    <border>
      <left style="thin">
        <color rgb="00BFBFBF"/>
      </left>
      <right style="thin">
        <color rgb="00BFBFBF"/>
      </right>
      <top style="medium">
        <color rgb="00D4A72C"/>
      </top>
      <bottom style="thin">
        <color rgb="00BFBFBF"/>
      </bottom>
    </border>
    <border>
      <left style="thin">
        <color rgb="00BFBFBF"/>
      </left>
      <right style="thin">
        <color rgb="00BFBFBF"/>
      </right>
      <top style="thin">
        <color rgb="00BFBFBF"/>
      </top>
      <bottom style="medium">
        <color rgb="00D4A72C"/>
      </bottom>
    </border>
    <border/>
  </borders>
  <cellStyleXfs count="1">
    <xf numFmtId="0" fontId="0" fillId="0" borderId="0"/>
  </cellStyleXfs>
  <cellXfs count="36">
    <xf numFmtId="0" fontId="0" fillId="0" borderId="0" pivotButton="0" quotePrefix="0" xfId="0"/>
    <xf numFmtId="0" fontId="1" fillId="0" borderId="1" applyAlignment="1" pivotButton="0" quotePrefix="0" xfId="0">
      <alignment vertical="center"/>
    </xf>
    <xf numFmtId="0" fontId="0" fillId="0" borderId="1" pivotButton="0" quotePrefix="0" xfId="0"/>
    <xf numFmtId="0" fontId="2" fillId="0" borderId="0" applyAlignment="1" pivotButton="0" quotePrefix="0" xfId="0">
      <alignment vertical="top" wrapText="1"/>
    </xf>
    <xf numFmtId="0" fontId="3" fillId="0" borderId="0" pivotButton="0" quotePrefix="0" xfId="0"/>
    <xf numFmtId="0" fontId="4" fillId="0" borderId="2" applyAlignment="1" pivotButton="0" quotePrefix="0" xfId="0">
      <alignment vertical="top" wrapText="1"/>
    </xf>
    <xf numFmtId="0" fontId="5" fillId="2" borderId="2" applyAlignment="1" applyProtection="1" pivotButton="0" quotePrefix="0" xfId="0">
      <alignment horizontal="left" vertical="top" wrapText="1"/>
      <protection locked="0" hidden="0"/>
    </xf>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6" fillId="3" borderId="2" applyAlignment="1" pivotButton="0" quotePrefix="0" xfId="0">
      <alignment horizontal="center" vertical="center" wrapText="1"/>
    </xf>
    <xf numFmtId="0" fontId="0" fillId="0" borderId="2" pivotButton="0" quotePrefix="0" xfId="0"/>
    <xf numFmtId="0" fontId="5" fillId="0" borderId="2" applyAlignment="1" pivotButton="0" quotePrefix="0" xfId="0">
      <alignment vertical="top" wrapText="1"/>
    </xf>
    <xf numFmtId="0" fontId="7" fillId="0" borderId="3" applyAlignment="1" pivotButton="0" quotePrefix="0" xfId="0">
      <alignment horizontal="center" vertical="center"/>
    </xf>
    <xf numFmtId="0" fontId="0" fillId="0" borderId="3" pivotButton="0" quotePrefix="0" xfId="0"/>
    <xf numFmtId="1" fontId="5" fillId="2" borderId="2" applyAlignment="1" applyProtection="1" pivotButton="0" quotePrefix="0" xfId="0">
      <alignment vertical="top"/>
      <protection locked="0" hidden="0"/>
    </xf>
    <xf numFmtId="0" fontId="5" fillId="2" borderId="2" applyAlignment="1" applyProtection="1" pivotButton="0" quotePrefix="0" xfId="0">
      <alignment vertical="top"/>
      <protection locked="0" hidden="0"/>
    </xf>
    <xf numFmtId="164" fontId="5" fillId="2" borderId="2" applyAlignment="1" applyProtection="1" pivotButton="0" quotePrefix="0" xfId="0">
      <alignment vertical="top"/>
      <protection locked="0" hidden="0"/>
    </xf>
    <xf numFmtId="4" fontId="5" fillId="2" borderId="2" applyAlignment="1" applyProtection="1" pivotButton="0" quotePrefix="0" xfId="0">
      <alignment vertical="top"/>
      <protection locked="0" hidden="0"/>
    </xf>
    <xf numFmtId="4" fontId="8" fillId="0" borderId="2" applyAlignment="1" pivotButton="0" quotePrefix="0" xfId="0">
      <alignment vertical="top"/>
    </xf>
    <xf numFmtId="0" fontId="4" fillId="0" borderId="4" applyAlignment="1" pivotButton="0" quotePrefix="0" xfId="0">
      <alignment vertical="top" wrapText="1"/>
    </xf>
    <xf numFmtId="4" fontId="4" fillId="0" borderId="4" applyAlignment="1" pivotButton="0" quotePrefix="0" xfId="0">
      <alignment vertical="top"/>
    </xf>
    <xf numFmtId="0" fontId="0" fillId="0" borderId="4" pivotButton="0" quotePrefix="0" xfId="0"/>
    <xf numFmtId="0" fontId="8" fillId="0" borderId="2" applyAlignment="1" pivotButton="0" quotePrefix="0" xfId="0">
      <alignment vertical="top"/>
    </xf>
    <xf numFmtId="4" fontId="4" fillId="0" borderId="2" applyAlignment="1" pivotButton="0" quotePrefix="0" xfId="0">
      <alignment vertical="top"/>
    </xf>
    <xf numFmtId="0" fontId="9" fillId="0" borderId="0" applyAlignment="1" pivotButton="0" quotePrefix="0" xfId="0">
      <alignment vertical="top" wrapText="1"/>
    </xf>
    <xf numFmtId="0" fontId="1" fillId="0" borderId="1" pivotButton="0" quotePrefix="0" xfId="0"/>
    <xf numFmtId="164" fontId="5" fillId="2" borderId="2" applyAlignment="1" applyProtection="1" pivotButton="0" quotePrefix="0" xfId="0">
      <alignment horizontal="left" vertical="top"/>
      <protection locked="0" hidden="0"/>
    </xf>
    <xf numFmtId="0" fontId="4" fillId="0" borderId="5" applyAlignment="1" pivotButton="0" quotePrefix="0" xfId="0">
      <alignment vertical="top" wrapText="1"/>
    </xf>
    <xf numFmtId="164" fontId="5" fillId="2" borderId="5" applyAlignment="1" applyProtection="1" pivotButton="0" quotePrefix="0" xfId="0">
      <alignment horizontal="left" vertical="top"/>
      <protection locked="0" hidden="0"/>
    </xf>
    <xf numFmtId="1" fontId="5" fillId="2" borderId="2" applyAlignment="1" applyProtection="1" pivotButton="0" quotePrefix="0" xfId="0">
      <alignment horizontal="left" vertical="top"/>
      <protection locked="0" hidden="0"/>
    </xf>
    <xf numFmtId="165" fontId="8" fillId="0" borderId="2" applyAlignment="1" pivotButton="0" quotePrefix="0" xfId="0">
      <alignment vertical="top"/>
    </xf>
    <xf numFmtId="0" fontId="3" fillId="0" borderId="6" applyAlignment="1" pivotButton="0" quotePrefix="0" xfId="0">
      <alignment vertical="top" wrapText="1"/>
    </xf>
    <xf numFmtId="0" fontId="8" fillId="0" borderId="2" applyAlignment="1" pivotButton="0" quotePrefix="0" xfId="0">
      <alignment horizontal="center"/>
    </xf>
    <xf numFmtId="0" fontId="4" fillId="0" borderId="2" applyAlignment="1" pivotButton="0" quotePrefix="0" xfId="0">
      <alignment vertical="top"/>
    </xf>
    <xf numFmtId="1" fontId="8" fillId="0" borderId="2" applyAlignment="1" pivotButton="0" quotePrefix="0" xfId="0">
      <alignment vertical="top"/>
    </xf>
    <xf numFmtId="164" fontId="8" fillId="0" borderId="2" applyAlignment="1" pivotButton="0" quotePrefix="0" xfId="0">
      <alignment vertical="top"/>
    </xf>
  </cellXfs>
  <cellStyles count="1">
    <cellStyle name="Normal" xfId="0" builtinId="0" hidden="0"/>
  </cellStyles>
  <dxfs count="5">
    <dxf>
      <fill>
        <patternFill patternType="solid">
          <fgColor rgb="00FFC7CE"/>
          <bgColor rgb="00FFC7CE"/>
        </patternFill>
      </fill>
    </dxf>
    <dxf>
      <fill>
        <patternFill patternType="solid">
          <fgColor rgb="00FFEB9C"/>
          <bgColor rgb="00FFEB9C"/>
        </patternFill>
      </fill>
    </dxf>
    <dxf>
      <font>
        <b val="1"/>
        <color rgb="009C0006"/>
      </font>
      <fill>
        <patternFill patternType="solid">
          <fgColor rgb="00FFC7CE"/>
          <bgColor rgb="00FFC7CE"/>
        </patternFill>
      </fill>
    </dxf>
    <dxf>
      <font>
        <b val="1"/>
        <color rgb="00006100"/>
      </font>
      <fill>
        <patternFill patternType="solid">
          <fgColor rgb="00C6EFCE"/>
          <bgColor rgb="00C6EFCE"/>
        </patternFill>
      </fill>
    </dxf>
    <dxf>
      <font>
        <b val="1"/>
        <color rgb="00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Cash and bank at week end</a:t>
            </a:r>
          </a:p>
        </rich>
      </tx>
    </title>
    <plotArea>
      <lineChart>
        <grouping val="standard"/>
        <ser>
          <idx val="0"/>
          <order val="0"/>
          <tx>
            <strRef>
              <f>'Summary'!E47</f>
            </strRef>
          </tx>
          <spPr>
            <a:ln xmlns:a="http://schemas.openxmlformats.org/drawingml/2006/main" w="28000">
              <a:solidFill>
                <a:srgbClr val="0F4C3A"/>
              </a:solidFill>
              <a:prstDash val="solid"/>
            </a:ln>
          </spPr>
          <marker>
            <symbol val="none"/>
            <spPr>
              <a:ln xmlns:a="http://schemas.openxmlformats.org/drawingml/2006/main">
                <a:prstDash val="solid"/>
              </a:ln>
            </spPr>
          </marker>
          <cat>
            <numRef>
              <f>'Summary'!$A$48:$A$52</f>
            </numRef>
          </cat>
          <val>
            <numRef>
              <f>'Summary'!$E$48:$E$52</f>
            </numRef>
          </val>
          <smooth val="0"/>
        </ser>
        <axId val="10"/>
        <axId val="100"/>
      </lineChart>
      <catAx>
        <axId val="10"/>
        <scaling>
          <orientation val="minMax"/>
        </scaling>
        <axPos val="l"/>
        <numFmt formatCode="dd mmm"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ETB</a:t>
                </a:r>
              </a:p>
            </rich>
          </tx>
        </title>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Investopia Academy</author>
  </authors>
  <commentList>
    <comment ref="H1" authorId="0" shapeId="0">
      <text>
        <t>VAT included in a VAT-inclusive amount at 15%: gross x 15 / 115, rounded to cents. Change 15/115 if the VAT rate changes.</t>
      </text>
    </comment>
  </commentList>
</comments>
</file>

<file path=xl/comments/comment2.xml><?xml version="1.0" encoding="utf-8"?>
<comments xmlns="http://schemas.openxmlformats.org/spreadsheetml/2006/main">
  <authors>
    <author>Investopia Academy</author>
  </authors>
  <commentList>
    <comment ref="M1" authorId="0" shapeId="0">
      <text>
        <t>Withholding is entered by the accountant when the Check column flags it. In the sample: 3% of the price before VAT on the copier (220,000 x 3% = 6,600). Thresholds used by the Check column: goods above ETB 20,000, services above ETB 10,000.</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76</row>
      <rowOff>0</rowOff>
    </from>
    <ext cx="648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9.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0F4C3A"/>
    <outlinePr summaryBelow="1" summaryRight="1"/>
    <pageSetUpPr fitToPage="1"/>
  </sheetPr>
  <dimension ref="A1:C42"/>
  <sheetViews>
    <sheetView showGridLines="0" workbookViewId="0">
      <selection activeCell="A1" sqref="A1"/>
    </sheetView>
  </sheetViews>
  <sheetFormatPr baseColWidth="8" defaultRowHeight="15"/>
  <cols>
    <col width="5" customWidth="1" min="1" max="1"/>
    <col width="30" customWidth="1" min="2" max="2"/>
    <col width="100" customWidth="1" min="3" max="3"/>
  </cols>
  <sheetData>
    <row r="1" ht="26" customHeight="1">
      <c r="A1" s="1" t="inlineStr">
        <is>
          <t>SME bookkeeping workbook: one month of records</t>
        </is>
      </c>
      <c r="B1" s="2" t="n"/>
      <c r="C1" s="2" t="n"/>
    </row>
    <row r="2" ht="33" customHeight="1">
      <c r="A2" s="3" t="inlineStr">
        <is>
          <t>Course: Financial Management for SMEs: Financial Literacy for SMEs (sme-l1, Beginner, Certificate), Modules 4 to 6 and the practical exercise "My first month's bookkeeping workbook".</t>
        </is>
      </c>
    </row>
    <row r="3">
      <c r="B3" s="4" t="inlineStr">
        <is>
          <t>Business details</t>
        </is>
      </c>
    </row>
    <row r="4">
      <c r="B4" s="5" t="inlineStr">
        <is>
          <t>Business name</t>
        </is>
      </c>
      <c r="C4" s="6" t="inlineStr">
        <is>
          <t>Bereket Printing and Stationery PLC</t>
        </is>
      </c>
    </row>
    <row r="5">
      <c r="B5" s="5" t="inlineStr">
        <is>
          <t>Legal form</t>
        </is>
      </c>
      <c r="C5" s="6" t="inlineStr">
        <is>
          <t>Private limited company (Commercial Code No. 1243/2021)</t>
        </is>
      </c>
    </row>
    <row r="6">
      <c r="B6" s="5" t="inlineStr">
        <is>
          <t>TIN</t>
        </is>
      </c>
      <c r="C6" s="6" t="inlineStr">
        <is>
          <t>00xxxxxxxx (enter yours)</t>
        </is>
      </c>
    </row>
    <row r="7">
      <c r="B7" s="5" t="inlineStr">
        <is>
          <t>VAT registered</t>
        </is>
      </c>
      <c r="C7" s="6" t="inlineStr">
        <is>
          <t>Yes</t>
        </is>
      </c>
    </row>
    <row r="8">
      <c r="B8" s="5" t="inlineStr">
        <is>
          <t>Bank account</t>
        </is>
      </c>
      <c r="C8" s="6" t="inlineStr">
        <is>
          <t>Bank A, Hawassa branch, current account</t>
        </is>
      </c>
    </row>
    <row r="9">
      <c r="B9" s="5" t="inlineStr">
        <is>
          <t>Month</t>
        </is>
      </c>
      <c r="C9" s="6" t="inlineStr">
        <is>
          <t>Hidar 2019 E.C. (2026-11-10 to 2026-12-09)</t>
        </is>
      </c>
    </row>
    <row r="10"/>
    <row r="11">
      <c r="A11" s="4" t="inlineStr">
        <is>
          <t>Purpose</t>
        </is>
      </c>
    </row>
    <row r="12" ht="48" customHeight="1">
      <c r="A12" s="7" t="inlineStr">
        <is>
          <t>A complete, cash-based bookkeeping workbook for a small Ethiopian business: chart of accounts, daily sales report, income tracker, expense tracker, cash book, bank book with bank reconciliation, petty cash book and a monthly summary with budget, cash position, amounts owed and control checks. It is filled with the course's sample month: Bereket Printing and Stationery PLC, Hidar 2019 E.C. (10 November to 9 December 2026).</t>
        </is>
      </c>
    </row>
    <row r="13"/>
    <row r="14">
      <c r="A14" s="4" t="inlineStr">
        <is>
          <t>How to use this workbook</t>
        </is>
      </c>
    </row>
    <row r="15" ht="33" customHeight="1">
      <c r="A15" s="8" t="inlineStr">
        <is>
          <t>1.</t>
        </is>
      </c>
      <c r="B15" s="7" t="inlineStr">
        <is>
          <t>Every day: complete one row of DailySales after the cash count, then enter the two counter sales rows in Income, the cash sales in CashBook and the transfer receipts in BankBook.</t>
        </is>
      </c>
    </row>
    <row r="16" ht="33" customHeight="1">
      <c r="A16" s="8" t="inlineStr">
        <is>
          <t>2.</t>
        </is>
      </c>
      <c r="B16" s="7" t="inlineStr">
        <is>
          <t>For every payment: one row in Expenses from its document (tax invoice, receipt, petty cash voucher or internal voucher), and the same payment in CashBook, BankBook or PettyCash.</t>
        </is>
      </c>
    </row>
    <row r="17" ht="33" customHeight="1">
      <c r="A17" s="8" t="inlineStr">
        <is>
          <t>3.</t>
        </is>
      </c>
      <c r="B17" s="7" t="inlineStr">
        <is>
          <t>Every transfer between cash and bank (deposits, withdrawals, petty cash top-ups) goes only in CashBook, BankBook and PettyCash, never in Income or Expenses.</t>
        </is>
      </c>
    </row>
    <row r="18">
      <c r="A18" s="8" t="inlineStr">
        <is>
          <t>4.</t>
        </is>
      </c>
      <c r="B18" s="7" t="inlineStr">
        <is>
          <t>Share capital, loans and money the owners put in are not income: record them only in BankBook or CashBook.</t>
        </is>
      </c>
    </row>
    <row r="19" ht="33" customHeight="1">
      <c r="A19" s="8" t="inlineStr">
        <is>
          <t>5.</t>
        </is>
      </c>
      <c r="B19" s="7" t="inlineStr">
        <is>
          <t>Money an owner takes for personal use is recorded in Expenses with account 1200 Due from shareholders and a signed IOU; it is not a business cost.</t>
        </is>
      </c>
    </row>
    <row r="20">
      <c r="A20" s="8" t="inlineStr">
        <is>
          <t>6.</t>
        </is>
      </c>
      <c r="B20" s="7" t="inlineStr">
        <is>
          <t>Pick account codes, payment methods and document types from the drop-down lists. Yellow cells are inputs; unshaded cells calculate.</t>
        </is>
      </c>
    </row>
    <row r="21" ht="33" customHeight="1">
      <c r="A21" s="8" t="inlineStr">
        <is>
          <t>7.</t>
        </is>
      </c>
      <c r="B21" s="7" t="inlineStr">
        <is>
          <t>At month end: count cash and petty cash, enter the bank statement balance and reconciling items on BankBook, enter payroll figures on Summary, and make sure every check on Summary shows 0.</t>
        </is>
      </c>
    </row>
    <row r="22" ht="33" customHeight="1">
      <c r="A22" s="8" t="inlineStr">
        <is>
          <t>8.</t>
        </is>
      </c>
      <c r="B22" s="7" t="inlineStr">
        <is>
          <t>Keep the documents filed by reference number and keep the books for at least 10 years. Your accountant and the Ministry of Revenues rules come first.</t>
        </is>
      </c>
    </row>
    <row r="23" ht="33" customHeight="1">
      <c r="A23" s="8" t="inlineStr">
        <is>
          <t>9.</t>
        </is>
      </c>
      <c r="B23" s="7" t="inlineStr">
        <is>
          <t>To start your own month: set the month name, start and end dates in Summary B1 to B3, then clear the yellow sample rows on each sheet (select them and press Delete). Formulas show blanks on empty rows.</t>
        </is>
      </c>
    </row>
    <row r="24">
      <c r="A24" s="8" t="inlineStr">
        <is>
          <t>10.</t>
        </is>
      </c>
      <c r="B24" s="7" t="inlineStr">
        <is>
          <t>Print areas cover the sample rows. When your month has more rows, extend them with Page Layout &gt; Print Area &gt; Set Print Area.</t>
        </is>
      </c>
    </row>
    <row r="25"/>
    <row r="26">
      <c r="A26" s="4" t="inlineStr">
        <is>
          <t>Sheet guide</t>
        </is>
      </c>
    </row>
    <row r="27" ht="20" customHeight="1">
      <c r="A27" s="9" t="inlineStr"/>
      <c r="B27" s="9" t="inlineStr">
        <is>
          <t>Sheet</t>
        </is>
      </c>
      <c r="C27" s="9" t="inlineStr">
        <is>
          <t>How to use it</t>
        </is>
      </c>
    </row>
    <row r="28" ht="33" customHeight="1">
      <c r="A28" s="10" t="n"/>
      <c r="B28" s="5" t="inlineStr">
        <is>
          <t>Accounts</t>
        </is>
      </c>
      <c r="C28" s="11" t="inlineStr">
        <is>
          <t>Chart of accounts: 28 accounts in rows 2 to 29, rows 30 to 60 free for new accounts. Codes are numbers so SUMIFS and VLOOKUP work. The named range AccountCodes feeds the drop-down lists.</t>
        </is>
      </c>
    </row>
    <row r="29" ht="33" customHeight="1">
      <c r="A29" s="10" t="n"/>
      <c r="B29" s="5" t="inlineStr">
        <is>
          <t>DailySales</t>
        </is>
      </c>
      <c r="C29" s="11" t="inlineStr">
        <is>
          <t>One row per trading day (rows 2 to 40): sales by type including VAT, transfer and mobile receipts, cash counted. Expected cash and Over or short calculate; totals in row 41.</t>
        </is>
      </c>
    </row>
    <row r="30" ht="33" customHeight="1">
      <c r="A30" s="10" t="n"/>
      <c r="B30" s="5" t="inlineStr">
        <is>
          <t>Income</t>
        </is>
      </c>
      <c r="C30" s="11" t="inlineStr">
        <is>
          <t>Income tracker (rows 2 to 500). Two Counter rows per day (4010 and 4020) from DailySales, plus invoiced order jobs received into Bank. Account name, VAT (15/115) and net amount calculate.</t>
        </is>
      </c>
    </row>
    <row r="31" ht="48" customHeight="1">
      <c r="A31" s="10" t="n"/>
      <c r="B31" s="5" t="inlineStr">
        <is>
          <t>Expenses</t>
        </is>
      </c>
      <c r="C31" s="11" t="inlineStr">
        <is>
          <t>Every payment (rows 2 to 500), with net, VAT and withholding typed from the document. Total, amount paid and the Check column calculate; the Check column flags missing tax invoices, possible withholding and cash payments above ETB 50,000.</t>
        </is>
      </c>
    </row>
    <row r="32">
      <c r="A32" s="10" t="n"/>
      <c r="B32" s="5" t="inlineStr">
        <is>
          <t>CashBook</t>
        </is>
      </c>
      <c r="C32" s="11" t="inlineStr">
        <is>
          <t>Cash box in and out with a running balance. Enter the month-end cash count in I3; I4 must show 0.</t>
        </is>
      </c>
    </row>
    <row r="33" ht="33" customHeight="1">
      <c r="A33" s="10" t="n"/>
      <c r="B33" s="5" t="inlineStr">
        <is>
          <t>BankBook</t>
        </is>
      </c>
      <c r="C33" s="11" t="inlineStr">
        <is>
          <t>Bank A deposits and payments with a running balance, and the bank reconciliation in H2:I8. Enter the statement balance, deposits in transit and outstanding checks; I8 must show 0.</t>
        </is>
      </c>
    </row>
    <row r="34">
      <c r="A34" s="10" t="n"/>
      <c r="B34" s="5" t="inlineStr">
        <is>
          <t>PettyCash</t>
        </is>
      </c>
      <c r="C34" s="11" t="inlineStr">
        <is>
          <t>Imprest petty cash book (rows 2 to 200) and the float count in J2:K7. K5 must show 0.</t>
        </is>
      </c>
    </row>
    <row r="35" ht="33" customHeight="1">
      <c r="A35" s="10" t="n"/>
      <c r="B35" s="5" t="inlineStr">
        <is>
          <t>Summary</t>
        </is>
      </c>
      <c r="C35" s="11" t="inlineStr">
        <is>
          <t>Month dates (B2:B3), income by account, costs against budget, payroll inputs, cash position, weekly cash chart, amounts owed, six control checks (all 0) and key figures. Budgets in C13:C25 and payroll in C33:C36 are inputs.</t>
        </is>
      </c>
    </row>
    <row r="36"/>
    <row r="37">
      <c r="A37" s="4" t="inlineStr">
        <is>
          <t>Cell colors, tax rates and sample data</t>
        </is>
      </c>
    </row>
    <row r="38" ht="33" customHeight="1">
      <c r="A38" s="7" t="inlineStr">
        <is>
          <t>Light yellow cells are inputs: type over them or clear them for your own data. Unshaded cells hold formulas that calculate automatically; do not type over them. Check cells turn green at 0 and red otherwise.</t>
        </is>
      </c>
    </row>
    <row r="39" ht="33" customHeight="1">
      <c r="A39" s="7" t="inlineStr">
        <is>
          <t>Tax rates and thresholds in this workbook reflect the course sources as of October 2026. Check them against current Ministry of Revenues guidance (and your accountant or tax adviser) before you rely on them.</t>
        </is>
      </c>
    </row>
    <row r="40" ht="33" customHeight="1">
      <c r="A40" s="7" t="inlineStr">
        <is>
          <t>Sample data is fictional: Bereket Printing and Stationery PLC, its owners and staff, its customers, suppliers and "Bank A, Hawassa branch" are invented for the course. Replace them with your own business's records.</t>
        </is>
      </c>
    </row>
    <row r="41"/>
    <row r="42" ht="22" customHeight="1">
      <c r="A42" s="12" t="inlineStr">
        <is>
          <t>Investopia Academy · A platform by Erudite Africa Investments PLC · investopia.et</t>
        </is>
      </c>
      <c r="B42" s="13" t="n"/>
      <c r="C42" s="13" t="n"/>
    </row>
  </sheetData>
  <mergeCells count="16">
    <mergeCell ref="A42:C42"/>
    <mergeCell ref="B21:C21"/>
    <mergeCell ref="B16:C16"/>
    <mergeCell ref="B24:C24"/>
    <mergeCell ref="B15:C15"/>
    <mergeCell ref="B19:C19"/>
    <mergeCell ref="B20:C20"/>
    <mergeCell ref="B23:C23"/>
    <mergeCell ref="A40:C40"/>
    <mergeCell ref="B22:C22"/>
    <mergeCell ref="A39:C39"/>
    <mergeCell ref="B17:C17"/>
    <mergeCell ref="A12:C12"/>
    <mergeCell ref="B18:C18"/>
    <mergeCell ref="A38:C38"/>
    <mergeCell ref="A2:C2"/>
  </mergeCell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2.xml><?xml version="1.0" encoding="utf-8"?>
<worksheet xmlns="http://schemas.openxmlformats.org/spreadsheetml/2006/main">
  <sheetPr>
    <tabColor rgb="000F4C3A"/>
    <outlinePr summaryBelow="1" summaryRight="1"/>
    <pageSetUpPr fitToPage="1"/>
  </sheetPr>
  <dimension ref="A1:D60"/>
  <sheetViews>
    <sheetView showGridLines="0" workbookViewId="0">
      <pane ySplit="1" topLeftCell="A2" activePane="bottomLeft" state="frozen"/>
      <selection pane="bottomLeft" activeCell="A1" sqref="A1"/>
    </sheetView>
  </sheetViews>
  <sheetFormatPr baseColWidth="8" defaultRowHeight="15"/>
  <cols>
    <col width="9" customWidth="1" min="1" max="1"/>
    <col width="40" customWidth="1" min="2" max="2"/>
    <col width="15" customWidth="1" min="3" max="3"/>
    <col width="80" customWidth="1" min="4" max="4"/>
  </cols>
  <sheetData>
    <row r="1" ht="32" customHeight="1">
      <c r="A1" s="9" t="inlineStr">
        <is>
          <t>Code</t>
        </is>
      </c>
      <c r="B1" s="9" t="inlineStr">
        <is>
          <t>Account name</t>
        </is>
      </c>
      <c r="C1" s="9" t="inlineStr">
        <is>
          <t>Type</t>
        </is>
      </c>
      <c r="D1" s="9" t="inlineStr">
        <is>
          <t>Used for</t>
        </is>
      </c>
    </row>
    <row r="2">
      <c r="A2" s="14" t="n">
        <v>1010</v>
      </c>
      <c r="B2" s="15" t="inlineStr">
        <is>
          <t>Cash on hand (cash box)</t>
        </is>
      </c>
      <c r="C2" s="15" t="inlineStr">
        <is>
          <t>Asset</t>
        </is>
      </c>
      <c r="D2" s="15" t="inlineStr">
        <is>
          <t>Notes and coins in the shop cash box, including the ETB 3,000 change float</t>
        </is>
      </c>
    </row>
    <row r="3">
      <c r="A3" s="14" t="n">
        <v>1020</v>
      </c>
      <c r="B3" s="15" t="inlineStr">
        <is>
          <t>Petty cash</t>
        </is>
      </c>
      <c r="C3" s="15" t="inlineStr">
        <is>
          <t>Asset</t>
        </is>
      </c>
      <c r="D3" s="15" t="inlineStr">
        <is>
          <t>The ETB 5,000 petty cash float kept by the petty cash custodian</t>
        </is>
      </c>
    </row>
    <row r="4">
      <c r="A4" s="14" t="n">
        <v>1030</v>
      </c>
      <c r="B4" s="15" t="inlineStr">
        <is>
          <t>Bank A current account</t>
        </is>
      </c>
      <c r="C4" s="15" t="inlineStr">
        <is>
          <t>Asset</t>
        </is>
      </c>
      <c r="D4" s="15" t="inlineStr">
        <is>
          <t>The company's operating account at Bank A, Hawassa branch</t>
        </is>
      </c>
    </row>
    <row r="5">
      <c r="A5" s="14" t="n">
        <v>1200</v>
      </c>
      <c r="B5" s="15" t="inlineStr">
        <is>
          <t>Due from shareholders</t>
        </is>
      </c>
      <c r="C5" s="15" t="inlineStr">
        <is>
          <t>Asset</t>
        </is>
      </c>
      <c r="D5" s="15" t="inlineStr">
        <is>
          <t>Cash taken by a shareholder for personal use, owed back to the company (signed IOU)</t>
        </is>
      </c>
    </row>
    <row r="6">
      <c r="A6" s="14" t="n">
        <v>1500</v>
      </c>
      <c r="B6" s="15" t="inlineStr">
        <is>
          <t>Equipment</t>
        </is>
      </c>
      <c r="C6" s="15" t="inlineStr">
        <is>
          <t>Asset</t>
        </is>
      </c>
      <c r="D6" s="15" t="inlineStr">
        <is>
          <t>Copiers, printers, computers and machines that last more than one year</t>
        </is>
      </c>
    </row>
    <row r="7">
      <c r="A7" s="14" t="n">
        <v>2010</v>
      </c>
      <c r="B7" s="15" t="inlineStr">
        <is>
          <t>Suppliers payable</t>
        </is>
      </c>
      <c r="C7" s="15" t="inlineStr">
        <is>
          <t>Liability</t>
        </is>
      </c>
      <c r="D7" s="15" t="inlineStr">
        <is>
          <t>Amounts owed to suppliers for goods received on credit</t>
        </is>
      </c>
    </row>
    <row r="8">
      <c r="A8" s="14" t="n">
        <v>2100</v>
      </c>
      <c r="B8" s="15" t="inlineStr">
        <is>
          <t>VAT payable</t>
        </is>
      </c>
      <c r="C8" s="15" t="inlineStr">
        <is>
          <t>Liability</t>
        </is>
      </c>
      <c r="D8" s="15" t="inlineStr">
        <is>
          <t>Output VAT on sales less input VAT on tax invoices</t>
        </is>
      </c>
    </row>
    <row r="9">
      <c r="A9" s="14" t="n">
        <v>2110</v>
      </c>
      <c r="B9" s="15" t="inlineStr">
        <is>
          <t>Withholding tax payable</t>
        </is>
      </c>
      <c r="C9" s="15" t="inlineStr">
        <is>
          <t>Liability</t>
        </is>
      </c>
      <c r="D9" s="15" t="inlineStr">
        <is>
          <t>Tax withheld from supplier payments, owed to the tax authority</t>
        </is>
      </c>
    </row>
    <row r="10">
      <c r="A10" s="14" t="n">
        <v>2120</v>
      </c>
      <c r="B10" s="15" t="inlineStr">
        <is>
          <t>PAYE payable</t>
        </is>
      </c>
      <c r="C10" s="15" t="inlineStr">
        <is>
          <t>Liability</t>
        </is>
      </c>
      <c r="D10" s="15" t="inlineStr">
        <is>
          <t>Employment income tax withheld from salaries</t>
        </is>
      </c>
    </row>
    <row r="11">
      <c r="A11" s="14" t="n">
        <v>2130</v>
      </c>
      <c r="B11" s="15" t="inlineStr">
        <is>
          <t>Pension payable</t>
        </is>
      </c>
      <c r="C11" s="15" t="inlineStr">
        <is>
          <t>Liability</t>
        </is>
      </c>
      <c r="D11" s="15" t="inlineStr">
        <is>
          <t>Employee 7% and employer 11% pension contributions</t>
        </is>
      </c>
    </row>
    <row r="12">
      <c r="A12" s="14" t="n">
        <v>3010</v>
      </c>
      <c r="B12" s="15" t="inlineStr">
        <is>
          <t>Share capital</t>
        </is>
      </c>
      <c r="C12" s="15" t="inlineStr">
        <is>
          <t>Equity</t>
        </is>
      </c>
      <c r="D12" s="15" t="inlineStr">
        <is>
          <t>Capital paid in by the members (ETB 600,000)</t>
        </is>
      </c>
    </row>
    <row r="13">
      <c r="A13" s="14" t="n">
        <v>4010</v>
      </c>
      <c r="B13" s="15" t="inlineStr">
        <is>
          <t>Printing and copying services</t>
        </is>
      </c>
      <c r="C13" s="15" t="inlineStr">
        <is>
          <t>Income</t>
        </is>
      </c>
      <c r="D13" s="15" t="inlineStr">
        <is>
          <t>Photocopies, printing, scanning, lamination and binding at the counter</t>
        </is>
      </c>
    </row>
    <row r="14">
      <c r="A14" s="14" t="n">
        <v>4020</v>
      </c>
      <c r="B14" s="15" t="inlineStr">
        <is>
          <t>Stationery sales</t>
        </is>
      </c>
      <c r="C14" s="15" t="inlineStr">
        <is>
          <t>Income</t>
        </is>
      </c>
      <c r="D14" s="15" t="inlineStr">
        <is>
          <t>Pens, exercise books, files, paper and other goods sold at the counter</t>
        </is>
      </c>
    </row>
    <row r="15">
      <c r="A15" s="14" t="n">
        <v>4030</v>
      </c>
      <c r="B15" s="15" t="inlineStr">
        <is>
          <t>Design and order jobs</t>
        </is>
      </c>
      <c r="C15" s="15" t="inlineStr">
        <is>
          <t>Income</t>
        </is>
      </c>
      <c r="D15" s="15" t="inlineStr">
        <is>
          <t>Invitation cards, banners, brochures and bulk printing orders</t>
        </is>
      </c>
    </row>
    <row r="16">
      <c r="A16" s="14" t="n">
        <v>4090</v>
      </c>
      <c r="B16" s="15" t="inlineStr">
        <is>
          <t>Other income</t>
        </is>
      </c>
      <c r="C16" s="15" t="inlineStr">
        <is>
          <t>Income</t>
        </is>
      </c>
      <c r="D16" s="15" t="inlineStr">
        <is>
          <t>Any other income, for example a cash overage</t>
        </is>
      </c>
    </row>
    <row r="17">
      <c r="A17" s="14" t="n">
        <v>5010</v>
      </c>
      <c r="B17" s="15" t="inlineStr">
        <is>
          <t>Paper, toner and printing materials</t>
        </is>
      </c>
      <c r="C17" s="15" t="inlineStr">
        <is>
          <t>Cost of sales</t>
        </is>
      </c>
      <c r="D17" s="15" t="inlineStr">
        <is>
          <t>Paper, toner, ink, binding and lamination materials used in printing jobs</t>
        </is>
      </c>
    </row>
    <row r="18">
      <c r="A18" s="14" t="n">
        <v>5020</v>
      </c>
      <c r="B18" s="15" t="inlineStr">
        <is>
          <t>Stationery purchased for resale</t>
        </is>
      </c>
      <c r="C18" s="15" t="inlineStr">
        <is>
          <t>Cost of sales</t>
        </is>
      </c>
      <c r="D18" s="15" t="inlineStr">
        <is>
          <t>Stationery stock bought to sell at the counter</t>
        </is>
      </c>
    </row>
    <row r="19">
      <c r="A19" s="14" t="n">
        <v>6010</v>
      </c>
      <c r="B19" s="15" t="inlineStr">
        <is>
          <t>Salaries and wages</t>
        </is>
      </c>
      <c r="C19" s="15" t="inlineStr">
        <is>
          <t>Expense</t>
        </is>
      </c>
      <c r="D19" s="15" t="inlineStr">
        <is>
          <t>Staff salaries (net pay paid; PAYE and pension added from the payroll sheet)</t>
        </is>
      </c>
    </row>
    <row r="20">
      <c r="A20" s="14" t="n">
        <v>6015</v>
      </c>
      <c r="B20" s="15" t="inlineStr">
        <is>
          <t>Employer pension contribution</t>
        </is>
      </c>
      <c r="C20" s="15" t="inlineStr">
        <is>
          <t>Expense</t>
        </is>
      </c>
      <c r="D20" s="15" t="inlineStr">
        <is>
          <t>The employer's 11% pension contribution</t>
        </is>
      </c>
    </row>
    <row r="21">
      <c r="A21" s="14" t="n">
        <v>6020</v>
      </c>
      <c r="B21" s="15" t="inlineStr">
        <is>
          <t>Rent</t>
        </is>
      </c>
      <c r="C21" s="15" t="inlineStr">
        <is>
          <t>Expense</t>
        </is>
      </c>
      <c r="D21" s="15" t="inlineStr">
        <is>
          <t>Shop rent</t>
        </is>
      </c>
    </row>
    <row r="22">
      <c r="A22" s="14" t="n">
        <v>6030</v>
      </c>
      <c r="B22" s="15" t="inlineStr">
        <is>
          <t>Electricity and water</t>
        </is>
      </c>
      <c r="C22" s="15" t="inlineStr">
        <is>
          <t>Expense</t>
        </is>
      </c>
      <c r="D22" s="15" t="inlineStr">
        <is>
          <t>Utility bills</t>
        </is>
      </c>
    </row>
    <row r="23">
      <c r="A23" s="14" t="n">
        <v>6050</v>
      </c>
      <c r="B23" s="15" t="inlineStr">
        <is>
          <t>Transport and delivery</t>
        </is>
      </c>
      <c r="C23" s="15" t="inlineStr">
        <is>
          <t>Expense</t>
        </is>
      </c>
      <c r="D23" s="15" t="inlineStr">
        <is>
          <t>Bajaj, taxi and delivery costs</t>
        </is>
      </c>
    </row>
    <row r="24">
      <c r="A24" s="14" t="n">
        <v>6060</v>
      </c>
      <c r="B24" s="15" t="inlineStr">
        <is>
          <t>Telephone and internet</t>
        </is>
      </c>
      <c r="C24" s="15" t="inlineStr">
        <is>
          <t>Expense</t>
        </is>
      </c>
      <c r="D24" s="15" t="inlineStr">
        <is>
          <t>Mobile cards, internet package</t>
        </is>
      </c>
    </row>
    <row r="25">
      <c r="A25" s="14" t="n">
        <v>6070</v>
      </c>
      <c r="B25" s="15" t="inlineStr">
        <is>
          <t>Repairs and maintenance</t>
        </is>
      </c>
      <c r="C25" s="15" t="inlineStr">
        <is>
          <t>Expense</t>
        </is>
      </c>
      <c r="D25" s="15" t="inlineStr">
        <is>
          <t>Repairs to machines, electrics, plumbing</t>
        </is>
      </c>
    </row>
    <row r="26">
      <c r="A26" s="14" t="n">
        <v>6080</v>
      </c>
      <c r="B26" s="15" t="inlineStr">
        <is>
          <t>Office, cleaning and staff refreshments</t>
        </is>
      </c>
      <c r="C26" s="15" t="inlineStr">
        <is>
          <t>Expense</t>
        </is>
      </c>
      <c r="D26" s="15" t="inlineStr">
        <is>
          <t>Cleaning materials, water and tea for the shop</t>
        </is>
      </c>
    </row>
    <row r="27">
      <c r="A27" s="14" t="n">
        <v>6090</v>
      </c>
      <c r="B27" s="15" t="inlineStr">
        <is>
          <t>Bank charges</t>
        </is>
      </c>
      <c r="C27" s="15" t="inlineStr">
        <is>
          <t>Expense</t>
        </is>
      </c>
      <c r="D27" s="15" t="inlineStr">
        <is>
          <t>Service and SMS charges on the bank statement</t>
        </is>
      </c>
    </row>
    <row r="28">
      <c r="A28" s="14" t="n">
        <v>6110</v>
      </c>
      <c r="B28" s="15" t="inlineStr">
        <is>
          <t>Marketing and signage</t>
        </is>
      </c>
      <c r="C28" s="15" t="inlineStr">
        <is>
          <t>Expense</t>
        </is>
      </c>
      <c r="D28" s="15" t="inlineStr">
        <is>
          <t>Signboard, flyers, social media promotion</t>
        </is>
      </c>
    </row>
    <row r="29">
      <c r="A29" s="14" t="n">
        <v>6950</v>
      </c>
      <c r="B29" s="15" t="inlineStr">
        <is>
          <t>Cash over and short</t>
        </is>
      </c>
      <c r="C29" s="15" t="inlineStr">
        <is>
          <t>Expense</t>
        </is>
      </c>
      <c r="D29" s="15" t="inlineStr">
        <is>
          <t>Daily cash shortages found at the cash count</t>
        </is>
      </c>
    </row>
    <row r="30">
      <c r="A30" s="14" t="n"/>
      <c r="B30" s="15" t="n"/>
      <c r="C30" s="15" t="n"/>
      <c r="D30" s="15" t="n"/>
    </row>
    <row r="31">
      <c r="A31" s="14" t="n"/>
      <c r="B31" s="15" t="n"/>
      <c r="C31" s="15" t="n"/>
      <c r="D31" s="15" t="n"/>
    </row>
    <row r="32">
      <c r="A32" s="14" t="n"/>
      <c r="B32" s="15" t="n"/>
      <c r="C32" s="15" t="n"/>
      <c r="D32" s="15" t="n"/>
    </row>
    <row r="33">
      <c r="A33" s="14" t="n"/>
      <c r="B33" s="15" t="n"/>
      <c r="C33" s="15" t="n"/>
      <c r="D33" s="15" t="n"/>
    </row>
    <row r="34">
      <c r="A34" s="14" t="n"/>
      <c r="B34" s="15" t="n"/>
      <c r="C34" s="15" t="n"/>
      <c r="D34" s="15" t="n"/>
    </row>
    <row r="35">
      <c r="A35" s="14" t="n"/>
      <c r="B35" s="15" t="n"/>
      <c r="C35" s="15" t="n"/>
      <c r="D35" s="15" t="n"/>
    </row>
    <row r="36">
      <c r="A36" s="14" t="n"/>
      <c r="B36" s="15" t="n"/>
      <c r="C36" s="15" t="n"/>
      <c r="D36" s="15" t="n"/>
    </row>
    <row r="37">
      <c r="A37" s="14" t="n"/>
      <c r="B37" s="15" t="n"/>
      <c r="C37" s="15" t="n"/>
      <c r="D37" s="15" t="n"/>
    </row>
    <row r="38">
      <c r="A38" s="14" t="n"/>
      <c r="B38" s="15" t="n"/>
      <c r="C38" s="15" t="n"/>
      <c r="D38" s="15" t="n"/>
    </row>
    <row r="39">
      <c r="A39" s="14" t="n"/>
      <c r="B39" s="15" t="n"/>
      <c r="C39" s="15" t="n"/>
      <c r="D39" s="15" t="n"/>
    </row>
    <row r="40">
      <c r="A40" s="14" t="n"/>
      <c r="B40" s="15" t="n"/>
      <c r="C40" s="15" t="n"/>
      <c r="D40" s="15" t="n"/>
    </row>
    <row r="41">
      <c r="A41" s="14" t="n"/>
      <c r="B41" s="15" t="n"/>
      <c r="C41" s="15" t="n"/>
      <c r="D41" s="15" t="n"/>
    </row>
    <row r="42">
      <c r="A42" s="14" t="n"/>
      <c r="B42" s="15" t="n"/>
      <c r="C42" s="15" t="n"/>
      <c r="D42" s="15" t="n"/>
    </row>
    <row r="43">
      <c r="A43" s="14" t="n"/>
      <c r="B43" s="15" t="n"/>
      <c r="C43" s="15" t="n"/>
      <c r="D43" s="15" t="n"/>
    </row>
    <row r="44">
      <c r="A44" s="14" t="n"/>
      <c r="B44" s="15" t="n"/>
      <c r="C44" s="15" t="n"/>
      <c r="D44" s="15" t="n"/>
    </row>
    <row r="45">
      <c r="A45" s="14" t="n"/>
      <c r="B45" s="15" t="n"/>
      <c r="C45" s="15" t="n"/>
      <c r="D45" s="15" t="n"/>
    </row>
    <row r="46">
      <c r="A46" s="14" t="n"/>
      <c r="B46" s="15" t="n"/>
      <c r="C46" s="15" t="n"/>
      <c r="D46" s="15" t="n"/>
    </row>
    <row r="47">
      <c r="A47" s="14" t="n"/>
      <c r="B47" s="15" t="n"/>
      <c r="C47" s="15" t="n"/>
      <c r="D47" s="15" t="n"/>
    </row>
    <row r="48">
      <c r="A48" s="14" t="n"/>
      <c r="B48" s="15" t="n"/>
      <c r="C48" s="15" t="n"/>
      <c r="D48" s="15" t="n"/>
    </row>
    <row r="49">
      <c r="A49" s="14" t="n"/>
      <c r="B49" s="15" t="n"/>
      <c r="C49" s="15" t="n"/>
      <c r="D49" s="15" t="n"/>
    </row>
    <row r="50">
      <c r="A50" s="14" t="n"/>
      <c r="B50" s="15" t="n"/>
      <c r="C50" s="15" t="n"/>
      <c r="D50" s="15" t="n"/>
    </row>
    <row r="51">
      <c r="A51" s="14" t="n"/>
      <c r="B51" s="15" t="n"/>
      <c r="C51" s="15" t="n"/>
      <c r="D51" s="15" t="n"/>
    </row>
    <row r="52">
      <c r="A52" s="14" t="n"/>
      <c r="B52" s="15" t="n"/>
      <c r="C52" s="15" t="n"/>
      <c r="D52" s="15" t="n"/>
    </row>
    <row r="53">
      <c r="A53" s="14" t="n"/>
      <c r="B53" s="15" t="n"/>
      <c r="C53" s="15" t="n"/>
      <c r="D53" s="15" t="n"/>
    </row>
    <row r="54">
      <c r="A54" s="14" t="n"/>
      <c r="B54" s="15" t="n"/>
      <c r="C54" s="15" t="n"/>
      <c r="D54" s="15" t="n"/>
    </row>
    <row r="55">
      <c r="A55" s="14" t="n"/>
      <c r="B55" s="15" t="n"/>
      <c r="C55" s="15" t="n"/>
      <c r="D55" s="15" t="n"/>
    </row>
    <row r="56">
      <c r="A56" s="14" t="n"/>
      <c r="B56" s="15" t="n"/>
      <c r="C56" s="15" t="n"/>
      <c r="D56" s="15" t="n"/>
    </row>
    <row r="57">
      <c r="A57" s="14" t="n"/>
      <c r="B57" s="15" t="n"/>
      <c r="C57" s="15" t="n"/>
      <c r="D57" s="15" t="n"/>
    </row>
    <row r="58">
      <c r="A58" s="14" t="n"/>
      <c r="B58" s="15" t="n"/>
      <c r="C58" s="15" t="n"/>
      <c r="D58" s="15" t="n"/>
    </row>
    <row r="59">
      <c r="A59" s="14" t="n"/>
      <c r="B59" s="15" t="n"/>
      <c r="C59" s="15" t="n"/>
      <c r="D59" s="15" t="n"/>
    </row>
    <row r="60">
      <c r="A60" s="14" t="n"/>
      <c r="B60" s="15" t="n"/>
      <c r="C60" s="15" t="n"/>
      <c r="D60" s="15" t="n"/>
    </row>
  </sheetData>
  <dataValidations count="2">
    <dataValidation sqref="C2:C60" showDropDown="0" showInputMessage="0" showErrorMessage="0" allowBlank="1" errorTitle="Invalid entry" error="Choose a value from the list." type="list">
      <formula1>"Asset,Liability,Equity,Income,Cost of sales,Expense"</formula1>
    </dataValidation>
    <dataValidation sqref="A2:A60" showDropDown="0" showInputMessage="0" showErrorMessage="0" allowBlank="1" errorTitle="Invalid entry" error="Enter a four-digit account code." type="whole" operator="between">
      <formula1>1000</formula1>
      <formula2>9999</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3.xml><?xml version="1.0" encoding="utf-8"?>
<worksheet xmlns="http://schemas.openxmlformats.org/spreadsheetml/2006/main">
  <sheetPr>
    <tabColor rgb="000F4C3A"/>
    <outlinePr summaryBelow="1" summaryRight="1"/>
    <pageSetUpPr fitToPage="1"/>
  </sheetPr>
  <dimension ref="A1:J41"/>
  <sheetViews>
    <sheetView showGridLines="0" workbookViewId="0">
      <pane ySplit="1" topLeftCell="A2" activePane="bottomLeft" state="frozen"/>
      <selection pane="bottomLeft" activeCell="A1" sqref="A1"/>
    </sheetView>
  </sheetViews>
  <sheetFormatPr baseColWidth="8" defaultRowHeight="15"/>
  <cols>
    <col width="12" customWidth="1" min="1" max="1"/>
    <col width="14" customWidth="1" min="2" max="2"/>
    <col width="14" customWidth="1" min="3" max="3"/>
    <col width="14" customWidth="1" min="4" max="4"/>
    <col width="15" customWidth="1" min="5" max="5"/>
    <col width="14" customWidth="1" min="6" max="6"/>
    <col width="14" customWidth="1" min="7" max="7"/>
    <col width="12" customWidth="1" min="8" max="8"/>
    <col width="16" customWidth="1" min="9" max="9"/>
    <col width="16" customWidth="1" min="10" max="10"/>
  </cols>
  <sheetData>
    <row r="1" ht="45" customHeight="1">
      <c r="A1" s="9" t="inlineStr">
        <is>
          <t>Date</t>
        </is>
      </c>
      <c r="B1" s="9" t="inlineStr">
        <is>
          <t>Printing and copying (ETB)</t>
        </is>
      </c>
      <c r="C1" s="9" t="inlineStr">
        <is>
          <t>Stationery (ETB)</t>
        </is>
      </c>
      <c r="D1" s="9" t="inlineStr">
        <is>
          <t>Total sales</t>
        </is>
      </c>
      <c r="E1" s="9" t="inlineStr">
        <is>
          <t>Received by transfer or mobile</t>
        </is>
      </c>
      <c r="F1" s="9" t="inlineStr">
        <is>
          <t>Expected cash</t>
        </is>
      </c>
      <c r="G1" s="9" t="inlineStr">
        <is>
          <t>Cash counted</t>
        </is>
      </c>
      <c r="H1" s="9" t="inlineStr">
        <is>
          <t>Over or short</t>
        </is>
      </c>
      <c r="I1" s="9" t="inlineStr">
        <is>
          <t>Cashier</t>
        </is>
      </c>
      <c r="J1" s="9" t="inlineStr">
        <is>
          <t>Checked by</t>
        </is>
      </c>
    </row>
    <row r="2">
      <c r="A2" s="16" t="n">
        <v>46338</v>
      </c>
      <c r="B2" s="17" t="n">
        <v>5910</v>
      </c>
      <c r="C2" s="17" t="n">
        <v>3230</v>
      </c>
      <c r="D2" s="18">
        <f>IF(A2="","",B2+C2)</f>
        <v/>
      </c>
      <c r="E2" s="17" t="n">
        <v>2950</v>
      </c>
      <c r="F2" s="18">
        <f>IF(A2="","",D2-E2)</f>
        <v/>
      </c>
      <c r="G2" s="17" t="n">
        <v>6190</v>
      </c>
      <c r="H2" s="18">
        <f>IF(A2="","",G2-F2)</f>
        <v/>
      </c>
      <c r="I2" s="15" t="inlineStr">
        <is>
          <t>Mahlet Girma</t>
        </is>
      </c>
      <c r="J2" s="15" t="inlineStr">
        <is>
          <t>Tsion Bekele</t>
        </is>
      </c>
    </row>
    <row r="3">
      <c r="A3" s="16" t="n">
        <v>46339</v>
      </c>
      <c r="B3" s="17" t="n">
        <v>5980</v>
      </c>
      <c r="C3" s="17" t="n">
        <v>2950</v>
      </c>
      <c r="D3" s="18">
        <f>IF(A3="","",B3+C3)</f>
        <v/>
      </c>
      <c r="E3" s="17" t="n">
        <v>2510</v>
      </c>
      <c r="F3" s="18">
        <f>IF(A3="","",D3-E3)</f>
        <v/>
      </c>
      <c r="G3" s="17" t="n">
        <v>6420</v>
      </c>
      <c r="H3" s="18">
        <f>IF(A3="","",G3-F3)</f>
        <v/>
      </c>
      <c r="I3" s="15" t="inlineStr">
        <is>
          <t>Mahlet Girma</t>
        </is>
      </c>
      <c r="J3" s="15" t="inlineStr">
        <is>
          <t>Tsion Bekele</t>
        </is>
      </c>
    </row>
    <row r="4">
      <c r="A4" s="16" t="n">
        <v>46340</v>
      </c>
      <c r="B4" s="17" t="n">
        <v>4570</v>
      </c>
      <c r="C4" s="17" t="n">
        <v>2270</v>
      </c>
      <c r="D4" s="18">
        <f>IF(A4="","",B4+C4)</f>
        <v/>
      </c>
      <c r="E4" s="17" t="n">
        <v>2160</v>
      </c>
      <c r="F4" s="18">
        <f>IF(A4="","",D4-E4)</f>
        <v/>
      </c>
      <c r="G4" s="17" t="n">
        <v>4680</v>
      </c>
      <c r="H4" s="18">
        <f>IF(A4="","",G4-F4)</f>
        <v/>
      </c>
      <c r="I4" s="15" t="inlineStr">
        <is>
          <t>Mahlet Girma</t>
        </is>
      </c>
      <c r="J4" s="15" t="inlineStr">
        <is>
          <t>Tsion Bekele</t>
        </is>
      </c>
    </row>
    <row r="5">
      <c r="A5" s="16" t="n">
        <v>46342</v>
      </c>
      <c r="B5" s="17" t="n">
        <v>6030</v>
      </c>
      <c r="C5" s="17" t="n">
        <v>4010</v>
      </c>
      <c r="D5" s="18">
        <f>IF(A5="","",B5+C5)</f>
        <v/>
      </c>
      <c r="E5" s="17" t="n">
        <v>2950</v>
      </c>
      <c r="F5" s="18">
        <f>IF(A5="","",D5-E5)</f>
        <v/>
      </c>
      <c r="G5" s="17" t="n">
        <v>7090</v>
      </c>
      <c r="H5" s="18">
        <f>IF(A5="","",G5-F5)</f>
        <v/>
      </c>
      <c r="I5" s="15" t="inlineStr">
        <is>
          <t>Mahlet Girma</t>
        </is>
      </c>
      <c r="J5" s="15" t="inlineStr">
        <is>
          <t>Tsion Bekele</t>
        </is>
      </c>
    </row>
    <row r="6">
      <c r="A6" s="16" t="n">
        <v>46343</v>
      </c>
      <c r="B6" s="17" t="n">
        <v>4550</v>
      </c>
      <c r="C6" s="17" t="n">
        <v>2040</v>
      </c>
      <c r="D6" s="18">
        <f>IF(A6="","",B6+C6)</f>
        <v/>
      </c>
      <c r="E6" s="17" t="n">
        <v>1800</v>
      </c>
      <c r="F6" s="18">
        <f>IF(A6="","",D6-E6)</f>
        <v/>
      </c>
      <c r="G6" s="17" t="n">
        <v>4790</v>
      </c>
      <c r="H6" s="18">
        <f>IF(A6="","",G6-F6)</f>
        <v/>
      </c>
      <c r="I6" s="15" t="inlineStr">
        <is>
          <t>Mahlet Girma</t>
        </is>
      </c>
      <c r="J6" s="15" t="inlineStr">
        <is>
          <t>Tsion Bekele</t>
        </is>
      </c>
    </row>
    <row r="7">
      <c r="A7" s="16" t="n">
        <v>46344</v>
      </c>
      <c r="B7" s="17" t="n">
        <v>4320</v>
      </c>
      <c r="C7" s="17" t="n">
        <v>2030</v>
      </c>
      <c r="D7" s="18">
        <f>IF(A7="","",B7+C7)</f>
        <v/>
      </c>
      <c r="E7" s="17" t="n">
        <v>1810</v>
      </c>
      <c r="F7" s="18">
        <f>IF(A7="","",D7-E7)</f>
        <v/>
      </c>
      <c r="G7" s="17" t="n">
        <v>4540</v>
      </c>
      <c r="H7" s="18">
        <f>IF(A7="","",G7-F7)</f>
        <v/>
      </c>
      <c r="I7" s="15" t="inlineStr">
        <is>
          <t>Mahlet Girma</t>
        </is>
      </c>
      <c r="J7" s="15" t="inlineStr">
        <is>
          <t>Tsion Bekele</t>
        </is>
      </c>
    </row>
    <row r="8">
      <c r="A8" s="16" t="n">
        <v>46345</v>
      </c>
      <c r="B8" s="17" t="n">
        <v>3810</v>
      </c>
      <c r="C8" s="17" t="n">
        <v>3320</v>
      </c>
      <c r="D8" s="18">
        <f>IF(A8="","",B8+C8)</f>
        <v/>
      </c>
      <c r="E8" s="17" t="n">
        <v>2410</v>
      </c>
      <c r="F8" s="18">
        <f>IF(A8="","",D8-E8)</f>
        <v/>
      </c>
      <c r="G8" s="17" t="n">
        <v>4570</v>
      </c>
      <c r="H8" s="18">
        <f>IF(A8="","",G8-F8)</f>
        <v/>
      </c>
      <c r="I8" s="15" t="inlineStr">
        <is>
          <t>Mahlet Girma</t>
        </is>
      </c>
      <c r="J8" s="15" t="inlineStr">
        <is>
          <t>Tsion Bekele</t>
        </is>
      </c>
    </row>
    <row r="9">
      <c r="A9" s="16" t="n">
        <v>46346</v>
      </c>
      <c r="B9" s="17" t="n">
        <v>5910</v>
      </c>
      <c r="C9" s="17" t="n">
        <v>3470</v>
      </c>
      <c r="D9" s="18">
        <f>IF(A9="","",B9+C9)</f>
        <v/>
      </c>
      <c r="E9" s="17" t="n">
        <v>2900</v>
      </c>
      <c r="F9" s="18">
        <f>IF(A9="","",D9-E9)</f>
        <v/>
      </c>
      <c r="G9" s="17" t="n">
        <v>6480</v>
      </c>
      <c r="H9" s="18">
        <f>IF(A9="","",G9-F9)</f>
        <v/>
      </c>
      <c r="I9" s="15" t="inlineStr">
        <is>
          <t>Mahlet Girma</t>
        </is>
      </c>
      <c r="J9" s="15" t="inlineStr">
        <is>
          <t>Tsion Bekele</t>
        </is>
      </c>
    </row>
    <row r="10">
      <c r="A10" s="16" t="n">
        <v>46347</v>
      </c>
      <c r="B10" s="17" t="n">
        <v>4400</v>
      </c>
      <c r="C10" s="17" t="n">
        <v>3390</v>
      </c>
      <c r="D10" s="18">
        <f>IF(A10="","",B10+C10)</f>
        <v/>
      </c>
      <c r="E10" s="17" t="n">
        <v>1730</v>
      </c>
      <c r="F10" s="18">
        <f>IF(A10="","",D10-E10)</f>
        <v/>
      </c>
      <c r="G10" s="17" t="n">
        <v>6060</v>
      </c>
      <c r="H10" s="18">
        <f>IF(A10="","",G10-F10)</f>
        <v/>
      </c>
      <c r="I10" s="15" t="inlineStr">
        <is>
          <t>Mahlet Girma</t>
        </is>
      </c>
      <c r="J10" s="15" t="inlineStr">
        <is>
          <t>Tsion Bekele</t>
        </is>
      </c>
    </row>
    <row r="11">
      <c r="A11" s="16" t="n">
        <v>46349</v>
      </c>
      <c r="B11" s="17" t="n">
        <v>3920</v>
      </c>
      <c r="C11" s="17" t="n">
        <v>2550</v>
      </c>
      <c r="D11" s="18">
        <f>IF(A11="","",B11+C11)</f>
        <v/>
      </c>
      <c r="E11" s="17" t="n">
        <v>1450</v>
      </c>
      <c r="F11" s="18">
        <f>IF(A11="","",D11-E11)</f>
        <v/>
      </c>
      <c r="G11" s="17" t="n">
        <v>5020</v>
      </c>
      <c r="H11" s="18">
        <f>IF(A11="","",G11-F11)</f>
        <v/>
      </c>
      <c r="I11" s="15" t="inlineStr">
        <is>
          <t>Mahlet Girma</t>
        </is>
      </c>
      <c r="J11" s="15" t="inlineStr">
        <is>
          <t>Tsion Bekele</t>
        </is>
      </c>
    </row>
    <row r="12">
      <c r="A12" s="16" t="n">
        <v>46350</v>
      </c>
      <c r="B12" s="17" t="n">
        <v>4830</v>
      </c>
      <c r="C12" s="17" t="n">
        <v>3330</v>
      </c>
      <c r="D12" s="18">
        <f>IF(A12="","",B12+C12)</f>
        <v/>
      </c>
      <c r="E12" s="17" t="n">
        <v>1820</v>
      </c>
      <c r="F12" s="18">
        <f>IF(A12="","",D12-E12)</f>
        <v/>
      </c>
      <c r="G12" s="17" t="n">
        <v>6340</v>
      </c>
      <c r="H12" s="18">
        <f>IF(A12="","",G12-F12)</f>
        <v/>
      </c>
      <c r="I12" s="15" t="inlineStr">
        <is>
          <t>Mahlet Girma</t>
        </is>
      </c>
      <c r="J12" s="15" t="inlineStr">
        <is>
          <t>Tsion Bekele</t>
        </is>
      </c>
    </row>
    <row r="13">
      <c r="A13" s="16" t="n">
        <v>46351</v>
      </c>
      <c r="B13" s="17" t="n">
        <v>5970</v>
      </c>
      <c r="C13" s="17" t="n">
        <v>2630</v>
      </c>
      <c r="D13" s="18">
        <f>IF(A13="","",B13+C13)</f>
        <v/>
      </c>
      <c r="E13" s="17" t="n">
        <v>2350</v>
      </c>
      <c r="F13" s="18">
        <f>IF(A13="","",D13-E13)</f>
        <v/>
      </c>
      <c r="G13" s="17" t="n">
        <v>6250</v>
      </c>
      <c r="H13" s="18">
        <f>IF(A13="","",G13-F13)</f>
        <v/>
      </c>
      <c r="I13" s="15" t="inlineStr">
        <is>
          <t>Mahlet Girma</t>
        </is>
      </c>
      <c r="J13" s="15" t="inlineStr">
        <is>
          <t>Tsion Bekele</t>
        </is>
      </c>
    </row>
    <row r="14">
      <c r="A14" s="16" t="n">
        <v>46352</v>
      </c>
      <c r="B14" s="17" t="n">
        <v>4600</v>
      </c>
      <c r="C14" s="17" t="n">
        <v>3120</v>
      </c>
      <c r="D14" s="18">
        <f>IF(A14="","",B14+C14)</f>
        <v/>
      </c>
      <c r="E14" s="17" t="n">
        <v>1910</v>
      </c>
      <c r="F14" s="18">
        <f>IF(A14="","",D14-E14)</f>
        <v/>
      </c>
      <c r="G14" s="17" t="n">
        <v>5810</v>
      </c>
      <c r="H14" s="18">
        <f>IF(A14="","",G14-F14)</f>
        <v/>
      </c>
      <c r="I14" s="15" t="inlineStr">
        <is>
          <t>Mahlet Girma</t>
        </is>
      </c>
      <c r="J14" s="15" t="inlineStr">
        <is>
          <t>Tsion Bekele</t>
        </is>
      </c>
    </row>
    <row r="15">
      <c r="A15" s="16" t="n">
        <v>46353</v>
      </c>
      <c r="B15" s="17" t="n">
        <v>5100</v>
      </c>
      <c r="C15" s="17" t="n">
        <v>3070</v>
      </c>
      <c r="D15" s="18">
        <f>IF(A15="","",B15+C15)</f>
        <v/>
      </c>
      <c r="E15" s="17" t="n">
        <v>1800</v>
      </c>
      <c r="F15" s="18">
        <f>IF(A15="","",D15-E15)</f>
        <v/>
      </c>
      <c r="G15" s="17" t="n">
        <v>6370</v>
      </c>
      <c r="H15" s="18">
        <f>IF(A15="","",G15-F15)</f>
        <v/>
      </c>
      <c r="I15" s="15" t="inlineStr">
        <is>
          <t>Mahlet Girma</t>
        </is>
      </c>
      <c r="J15" s="15" t="inlineStr">
        <is>
          <t>Tsion Bekele</t>
        </is>
      </c>
    </row>
    <row r="16">
      <c r="A16" s="16" t="n">
        <v>46354</v>
      </c>
      <c r="B16" s="17" t="n">
        <v>4030</v>
      </c>
      <c r="C16" s="17" t="n">
        <v>2970</v>
      </c>
      <c r="D16" s="18">
        <f>IF(A16="","",B16+C16)</f>
        <v/>
      </c>
      <c r="E16" s="17" t="n">
        <v>2090</v>
      </c>
      <c r="F16" s="18">
        <f>IF(A16="","",D16-E16)</f>
        <v/>
      </c>
      <c r="G16" s="17" t="n">
        <v>4910</v>
      </c>
      <c r="H16" s="18">
        <f>IF(A16="","",G16-F16)</f>
        <v/>
      </c>
      <c r="I16" s="15" t="inlineStr">
        <is>
          <t>Mahlet Girma</t>
        </is>
      </c>
      <c r="J16" s="15" t="inlineStr">
        <is>
          <t>Tsion Bekele</t>
        </is>
      </c>
    </row>
    <row r="17">
      <c r="A17" s="16" t="n">
        <v>46356</v>
      </c>
      <c r="B17" s="17" t="n">
        <v>5680</v>
      </c>
      <c r="C17" s="17" t="n">
        <v>3810</v>
      </c>
      <c r="D17" s="18">
        <f>IF(A17="","",B17+C17)</f>
        <v/>
      </c>
      <c r="E17" s="17" t="n">
        <v>3220</v>
      </c>
      <c r="F17" s="18">
        <f>IF(A17="","",D17-E17)</f>
        <v/>
      </c>
      <c r="G17" s="17" t="n">
        <v>6270</v>
      </c>
      <c r="H17" s="18">
        <f>IF(A17="","",G17-F17)</f>
        <v/>
      </c>
      <c r="I17" s="15" t="inlineStr">
        <is>
          <t>Mahlet Girma</t>
        </is>
      </c>
      <c r="J17" s="15" t="inlineStr">
        <is>
          <t>Tsion Bekele</t>
        </is>
      </c>
    </row>
    <row r="18">
      <c r="A18" s="16" t="n">
        <v>46357</v>
      </c>
      <c r="B18" s="17" t="n">
        <v>4020</v>
      </c>
      <c r="C18" s="17" t="n">
        <v>3610</v>
      </c>
      <c r="D18" s="18">
        <f>IF(A18="","",B18+C18)</f>
        <v/>
      </c>
      <c r="E18" s="17" t="n">
        <v>1910</v>
      </c>
      <c r="F18" s="18">
        <f>IF(A18="","",D18-E18)</f>
        <v/>
      </c>
      <c r="G18" s="17" t="n">
        <v>5720</v>
      </c>
      <c r="H18" s="18">
        <f>IF(A18="","",G18-F18)</f>
        <v/>
      </c>
      <c r="I18" s="15" t="inlineStr">
        <is>
          <t>Mahlet Girma</t>
        </is>
      </c>
      <c r="J18" s="15" t="inlineStr">
        <is>
          <t>Tsion Bekele</t>
        </is>
      </c>
    </row>
    <row r="19">
      <c r="A19" s="16" t="n">
        <v>46358</v>
      </c>
      <c r="B19" s="17" t="n">
        <v>4770</v>
      </c>
      <c r="C19" s="17" t="n">
        <v>3110</v>
      </c>
      <c r="D19" s="18">
        <f>IF(A19="","",B19+C19)</f>
        <v/>
      </c>
      <c r="E19" s="17" t="n">
        <v>2010</v>
      </c>
      <c r="F19" s="18">
        <f>IF(A19="","",D19-E19)</f>
        <v/>
      </c>
      <c r="G19" s="17" t="n">
        <v>5870</v>
      </c>
      <c r="H19" s="18">
        <f>IF(A19="","",G19-F19)</f>
        <v/>
      </c>
      <c r="I19" s="15" t="inlineStr">
        <is>
          <t>Mahlet Girma</t>
        </is>
      </c>
      <c r="J19" s="15" t="inlineStr">
        <is>
          <t>Tsion Bekele</t>
        </is>
      </c>
    </row>
    <row r="20">
      <c r="A20" s="16" t="n">
        <v>46359</v>
      </c>
      <c r="B20" s="17" t="n">
        <v>3950</v>
      </c>
      <c r="C20" s="17" t="n">
        <v>3240</v>
      </c>
      <c r="D20" s="18">
        <f>IF(A20="","",B20+C20)</f>
        <v/>
      </c>
      <c r="E20" s="17" t="n">
        <v>2240</v>
      </c>
      <c r="F20" s="18">
        <f>IF(A20="","",D20-E20)</f>
        <v/>
      </c>
      <c r="G20" s="17" t="n">
        <v>4870</v>
      </c>
      <c r="H20" s="18">
        <f>IF(A20="","",G20-F20)</f>
        <v/>
      </c>
      <c r="I20" s="15" t="inlineStr">
        <is>
          <t>Mahlet Girma</t>
        </is>
      </c>
      <c r="J20" s="15" t="inlineStr">
        <is>
          <t>Tsion Bekele</t>
        </is>
      </c>
    </row>
    <row r="21">
      <c r="A21" s="16" t="n">
        <v>46360</v>
      </c>
      <c r="B21" s="17" t="n">
        <v>5650</v>
      </c>
      <c r="C21" s="17" t="n">
        <v>2070</v>
      </c>
      <c r="D21" s="18">
        <f>IF(A21="","",B21+C21)</f>
        <v/>
      </c>
      <c r="E21" s="17" t="n">
        <v>2480</v>
      </c>
      <c r="F21" s="18">
        <f>IF(A21="","",D21-E21)</f>
        <v/>
      </c>
      <c r="G21" s="17" t="n">
        <v>5240</v>
      </c>
      <c r="H21" s="18">
        <f>IF(A21="","",G21-F21)</f>
        <v/>
      </c>
      <c r="I21" s="15" t="inlineStr">
        <is>
          <t>Mahlet Girma</t>
        </is>
      </c>
      <c r="J21" s="15" t="inlineStr">
        <is>
          <t>Tsion Bekele</t>
        </is>
      </c>
    </row>
    <row r="22">
      <c r="A22" s="16" t="n">
        <v>46361</v>
      </c>
      <c r="B22" s="17" t="n">
        <v>5570</v>
      </c>
      <c r="C22" s="17" t="n">
        <v>1970</v>
      </c>
      <c r="D22" s="18">
        <f>IF(A22="","",B22+C22)</f>
        <v/>
      </c>
      <c r="E22" s="17" t="n">
        <v>2530</v>
      </c>
      <c r="F22" s="18">
        <f>IF(A22="","",D22-E22)</f>
        <v/>
      </c>
      <c r="G22" s="17" t="n">
        <v>5010</v>
      </c>
      <c r="H22" s="18">
        <f>IF(A22="","",G22-F22)</f>
        <v/>
      </c>
      <c r="I22" s="15" t="inlineStr">
        <is>
          <t>Mahlet Girma</t>
        </is>
      </c>
      <c r="J22" s="15" t="inlineStr">
        <is>
          <t>Tsion Bekele</t>
        </is>
      </c>
    </row>
    <row r="23">
      <c r="A23" s="16" t="n">
        <v>46363</v>
      </c>
      <c r="B23" s="17" t="n">
        <v>3600</v>
      </c>
      <c r="C23" s="17" t="n">
        <v>2940</v>
      </c>
      <c r="D23" s="18">
        <f>IF(A23="","",B23+C23)</f>
        <v/>
      </c>
      <c r="E23" s="17" t="n">
        <v>1600</v>
      </c>
      <c r="F23" s="18">
        <f>IF(A23="","",D23-E23)</f>
        <v/>
      </c>
      <c r="G23" s="17" t="n">
        <v>4940</v>
      </c>
      <c r="H23" s="18">
        <f>IF(A23="","",G23-F23)</f>
        <v/>
      </c>
      <c r="I23" s="15" t="inlineStr">
        <is>
          <t>Mahlet Girma</t>
        </is>
      </c>
      <c r="J23" s="15" t="inlineStr">
        <is>
          <t>Tsion Bekele</t>
        </is>
      </c>
    </row>
    <row r="24">
      <c r="A24" s="16" t="n">
        <v>46364</v>
      </c>
      <c r="B24" s="17" t="n">
        <v>3860</v>
      </c>
      <c r="C24" s="17" t="n">
        <v>3000</v>
      </c>
      <c r="D24" s="18">
        <f>IF(A24="","",B24+C24)</f>
        <v/>
      </c>
      <c r="E24" s="17" t="n">
        <v>1820</v>
      </c>
      <c r="F24" s="18">
        <f>IF(A24="","",D24-E24)</f>
        <v/>
      </c>
      <c r="G24" s="17" t="n">
        <v>5040</v>
      </c>
      <c r="H24" s="18">
        <f>IF(A24="","",G24-F24)</f>
        <v/>
      </c>
      <c r="I24" s="15" t="inlineStr">
        <is>
          <t>Mahlet Girma</t>
        </is>
      </c>
      <c r="J24" s="15" t="inlineStr">
        <is>
          <t>Tsion Bekele</t>
        </is>
      </c>
    </row>
    <row r="25">
      <c r="A25" s="16" t="n">
        <v>46365</v>
      </c>
      <c r="B25" s="17" t="n">
        <v>5630</v>
      </c>
      <c r="C25" s="17" t="n">
        <v>2870</v>
      </c>
      <c r="D25" s="18">
        <f>IF(A25="","",B25+C25)</f>
        <v/>
      </c>
      <c r="E25" s="17" t="n">
        <v>1940</v>
      </c>
      <c r="F25" s="18">
        <f>IF(A25="","",D25-E25)</f>
        <v/>
      </c>
      <c r="G25" s="17" t="n">
        <v>6560</v>
      </c>
      <c r="H25" s="18">
        <f>IF(A25="","",G25-F25)</f>
        <v/>
      </c>
      <c r="I25" s="15" t="inlineStr">
        <is>
          <t>Mahlet Girma</t>
        </is>
      </c>
      <c r="J25" s="15" t="inlineStr">
        <is>
          <t>Tsion Bekele</t>
        </is>
      </c>
    </row>
    <row r="26">
      <c r="A26" s="16" t="n"/>
      <c r="B26" s="17" t="n"/>
      <c r="C26" s="17" t="n"/>
      <c r="D26" s="18">
        <f>IF(A26="","",B26+C26)</f>
        <v/>
      </c>
      <c r="E26" s="17" t="n"/>
      <c r="F26" s="18">
        <f>IF(A26="","",D26-E26)</f>
        <v/>
      </c>
      <c r="G26" s="17" t="n"/>
      <c r="H26" s="18">
        <f>IF(A26="","",G26-F26)</f>
        <v/>
      </c>
      <c r="I26" s="15" t="n"/>
      <c r="J26" s="15" t="n"/>
    </row>
    <row r="27">
      <c r="A27" s="16" t="n"/>
      <c r="B27" s="17" t="n"/>
      <c r="C27" s="17" t="n"/>
      <c r="D27" s="18">
        <f>IF(A27="","",B27+C27)</f>
        <v/>
      </c>
      <c r="E27" s="17" t="n"/>
      <c r="F27" s="18">
        <f>IF(A27="","",D27-E27)</f>
        <v/>
      </c>
      <c r="G27" s="17" t="n"/>
      <c r="H27" s="18">
        <f>IF(A27="","",G27-F27)</f>
        <v/>
      </c>
      <c r="I27" s="15" t="n"/>
      <c r="J27" s="15" t="n"/>
    </row>
    <row r="28">
      <c r="A28" s="16" t="n"/>
      <c r="B28" s="17" t="n"/>
      <c r="C28" s="17" t="n"/>
      <c r="D28" s="18">
        <f>IF(A28="","",B28+C28)</f>
        <v/>
      </c>
      <c r="E28" s="17" t="n"/>
      <c r="F28" s="18">
        <f>IF(A28="","",D28-E28)</f>
        <v/>
      </c>
      <c r="G28" s="17" t="n"/>
      <c r="H28" s="18">
        <f>IF(A28="","",G28-F28)</f>
        <v/>
      </c>
      <c r="I28" s="15" t="n"/>
      <c r="J28" s="15" t="n"/>
    </row>
    <row r="29">
      <c r="A29" s="16" t="n"/>
      <c r="B29" s="17" t="n"/>
      <c r="C29" s="17" t="n"/>
      <c r="D29" s="18">
        <f>IF(A29="","",B29+C29)</f>
        <v/>
      </c>
      <c r="E29" s="17" t="n"/>
      <c r="F29" s="18">
        <f>IF(A29="","",D29-E29)</f>
        <v/>
      </c>
      <c r="G29" s="17" t="n"/>
      <c r="H29" s="18">
        <f>IF(A29="","",G29-F29)</f>
        <v/>
      </c>
      <c r="I29" s="15" t="n"/>
      <c r="J29" s="15" t="n"/>
    </row>
    <row r="30">
      <c r="A30" s="16" t="n"/>
      <c r="B30" s="17" t="n"/>
      <c r="C30" s="17" t="n"/>
      <c r="D30" s="18">
        <f>IF(A30="","",B30+C30)</f>
        <v/>
      </c>
      <c r="E30" s="17" t="n"/>
      <c r="F30" s="18">
        <f>IF(A30="","",D30-E30)</f>
        <v/>
      </c>
      <c r="G30" s="17" t="n"/>
      <c r="H30" s="18">
        <f>IF(A30="","",G30-F30)</f>
        <v/>
      </c>
      <c r="I30" s="15" t="n"/>
      <c r="J30" s="15" t="n"/>
    </row>
    <row r="31">
      <c r="A31" s="16" t="n"/>
      <c r="B31" s="17" t="n"/>
      <c r="C31" s="17" t="n"/>
      <c r="D31" s="18">
        <f>IF(A31="","",B31+C31)</f>
        <v/>
      </c>
      <c r="E31" s="17" t="n"/>
      <c r="F31" s="18">
        <f>IF(A31="","",D31-E31)</f>
        <v/>
      </c>
      <c r="G31" s="17" t="n"/>
      <c r="H31" s="18">
        <f>IF(A31="","",G31-F31)</f>
        <v/>
      </c>
      <c r="I31" s="15" t="n"/>
      <c r="J31" s="15" t="n"/>
    </row>
    <row r="32">
      <c r="A32" s="16" t="n"/>
      <c r="B32" s="17" t="n"/>
      <c r="C32" s="17" t="n"/>
      <c r="D32" s="18">
        <f>IF(A32="","",B32+C32)</f>
        <v/>
      </c>
      <c r="E32" s="17" t="n"/>
      <c r="F32" s="18">
        <f>IF(A32="","",D32-E32)</f>
        <v/>
      </c>
      <c r="G32" s="17" t="n"/>
      <c r="H32" s="18">
        <f>IF(A32="","",G32-F32)</f>
        <v/>
      </c>
      <c r="I32" s="15" t="n"/>
      <c r="J32" s="15" t="n"/>
    </row>
    <row r="33">
      <c r="A33" s="16" t="n"/>
      <c r="B33" s="17" t="n"/>
      <c r="C33" s="17" t="n"/>
      <c r="D33" s="18">
        <f>IF(A33="","",B33+C33)</f>
        <v/>
      </c>
      <c r="E33" s="17" t="n"/>
      <c r="F33" s="18">
        <f>IF(A33="","",D33-E33)</f>
        <v/>
      </c>
      <c r="G33" s="17" t="n"/>
      <c r="H33" s="18">
        <f>IF(A33="","",G33-F33)</f>
        <v/>
      </c>
      <c r="I33" s="15" t="n"/>
      <c r="J33" s="15" t="n"/>
    </row>
    <row r="34">
      <c r="A34" s="16" t="n"/>
      <c r="B34" s="17" t="n"/>
      <c r="C34" s="17" t="n"/>
      <c r="D34" s="18">
        <f>IF(A34="","",B34+C34)</f>
        <v/>
      </c>
      <c r="E34" s="17" t="n"/>
      <c r="F34" s="18">
        <f>IF(A34="","",D34-E34)</f>
        <v/>
      </c>
      <c r="G34" s="17" t="n"/>
      <c r="H34" s="18">
        <f>IF(A34="","",G34-F34)</f>
        <v/>
      </c>
      <c r="I34" s="15" t="n"/>
      <c r="J34" s="15" t="n"/>
    </row>
    <row r="35">
      <c r="A35" s="16" t="n"/>
      <c r="B35" s="17" t="n"/>
      <c r="C35" s="17" t="n"/>
      <c r="D35" s="18">
        <f>IF(A35="","",B35+C35)</f>
        <v/>
      </c>
      <c r="E35" s="17" t="n"/>
      <c r="F35" s="18">
        <f>IF(A35="","",D35-E35)</f>
        <v/>
      </c>
      <c r="G35" s="17" t="n"/>
      <c r="H35" s="18">
        <f>IF(A35="","",G35-F35)</f>
        <v/>
      </c>
      <c r="I35" s="15" t="n"/>
      <c r="J35" s="15" t="n"/>
    </row>
    <row r="36">
      <c r="A36" s="16" t="n"/>
      <c r="B36" s="17" t="n"/>
      <c r="C36" s="17" t="n"/>
      <c r="D36" s="18">
        <f>IF(A36="","",B36+C36)</f>
        <v/>
      </c>
      <c r="E36" s="17" t="n"/>
      <c r="F36" s="18">
        <f>IF(A36="","",D36-E36)</f>
        <v/>
      </c>
      <c r="G36" s="17" t="n"/>
      <c r="H36" s="18">
        <f>IF(A36="","",G36-F36)</f>
        <v/>
      </c>
      <c r="I36" s="15" t="n"/>
      <c r="J36" s="15" t="n"/>
    </row>
    <row r="37">
      <c r="A37" s="16" t="n"/>
      <c r="B37" s="17" t="n"/>
      <c r="C37" s="17" t="n"/>
      <c r="D37" s="18">
        <f>IF(A37="","",B37+C37)</f>
        <v/>
      </c>
      <c r="E37" s="17" t="n"/>
      <c r="F37" s="18">
        <f>IF(A37="","",D37-E37)</f>
        <v/>
      </c>
      <c r="G37" s="17" t="n"/>
      <c r="H37" s="18">
        <f>IF(A37="","",G37-F37)</f>
        <v/>
      </c>
      <c r="I37" s="15" t="n"/>
      <c r="J37" s="15" t="n"/>
    </row>
    <row r="38">
      <c r="A38" s="16" t="n"/>
      <c r="B38" s="17" t="n"/>
      <c r="C38" s="17" t="n"/>
      <c r="D38" s="18">
        <f>IF(A38="","",B38+C38)</f>
        <v/>
      </c>
      <c r="E38" s="17" t="n"/>
      <c r="F38" s="18">
        <f>IF(A38="","",D38-E38)</f>
        <v/>
      </c>
      <c r="G38" s="17" t="n"/>
      <c r="H38" s="18">
        <f>IF(A38="","",G38-F38)</f>
        <v/>
      </c>
      <c r="I38" s="15" t="n"/>
      <c r="J38" s="15" t="n"/>
    </row>
    <row r="39">
      <c r="A39" s="16" t="n"/>
      <c r="B39" s="17" t="n"/>
      <c r="C39" s="17" t="n"/>
      <c r="D39" s="18">
        <f>IF(A39="","",B39+C39)</f>
        <v/>
      </c>
      <c r="E39" s="17" t="n"/>
      <c r="F39" s="18">
        <f>IF(A39="","",D39-E39)</f>
        <v/>
      </c>
      <c r="G39" s="17" t="n"/>
      <c r="H39" s="18">
        <f>IF(A39="","",G39-F39)</f>
        <v/>
      </c>
      <c r="I39" s="15" t="n"/>
      <c r="J39" s="15" t="n"/>
    </row>
    <row r="40">
      <c r="A40" s="16" t="n"/>
      <c r="B40" s="17" t="n"/>
      <c r="C40" s="17" t="n"/>
      <c r="D40" s="18">
        <f>IF(A40="","",B40+C40)</f>
        <v/>
      </c>
      <c r="E40" s="17" t="n"/>
      <c r="F40" s="18">
        <f>IF(A40="","",D40-E40)</f>
        <v/>
      </c>
      <c r="G40" s="17" t="n"/>
      <c r="H40" s="18">
        <f>IF(A40="","",G40-F40)</f>
        <v/>
      </c>
      <c r="I40" s="15" t="n"/>
      <c r="J40" s="15" t="n"/>
    </row>
    <row r="41">
      <c r="A41" s="19" t="inlineStr">
        <is>
          <t>Total</t>
        </is>
      </c>
      <c r="B41" s="20">
        <f>SUM(B2:B40)</f>
        <v/>
      </c>
      <c r="C41" s="20">
        <f>SUM(C2:C40)</f>
        <v/>
      </c>
      <c r="D41" s="20">
        <f>SUM(D2:D40)</f>
        <v/>
      </c>
      <c r="E41" s="20">
        <f>SUM(E2:E40)</f>
        <v/>
      </c>
      <c r="F41" s="20">
        <f>SUM(F2:F40)</f>
        <v/>
      </c>
      <c r="G41" s="20">
        <f>SUM(G2:G40)</f>
        <v/>
      </c>
      <c r="H41" s="20">
        <f>SUM(H2:H40)</f>
        <v/>
      </c>
      <c r="I41" s="21" t="n"/>
      <c r="J41" s="21" t="n"/>
    </row>
  </sheetData>
  <conditionalFormatting sqref="H2:H40">
    <cfRule type="expression" priority="1" dxfId="0">
      <formula>AND(ISNUMBER(H2),H2&lt;0)</formula>
    </cfRule>
    <cfRule type="expression" priority="2" dxfId="1">
      <formula>AND(ISNUMBER(H2),H2&gt;0)</formula>
    </cfRule>
  </conditionalFormatting>
  <dataValidations count="2">
    <dataValidation sqref="A2:A40" showDropDown="0" showInputMessage="0" showErrorMessage="0" allowBlank="1" errorTitle="Date outside the month" error="Enter a date inside the month set on Summary (cells B2 and B3)." type="date" operator="between">
      <formula1>Summary!$B$2</formula1>
      <formula2>Summary!$B$3</formula2>
    </dataValidation>
    <dataValidation sqref="B2:C40 E2:E40 G2:G40" showDropDown="0" showInputMessage="0" showErrorMessage="0" allowBlank="1" errorTitle="Invalid entry" error="Enter an amount of 0 or more." type="decimal" operator="greaterThanOrEqual">
      <formula1>0</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4.xml><?xml version="1.0" encoding="utf-8"?>
<worksheet xmlns="http://schemas.openxmlformats.org/spreadsheetml/2006/main">
  <sheetPr>
    <tabColor rgb="000F4C3A"/>
    <outlinePr summaryBelow="1" summaryRight="1"/>
    <pageSetUpPr fitToPage="1"/>
  </sheetPr>
  <dimension ref="A1:I500"/>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52" customWidth="1" min="3" max="3"/>
    <col width="10" customWidth="1" min="4" max="4"/>
    <col width="30" customWidth="1" min="5" max="5"/>
    <col width="11" customWidth="1" min="6" max="6"/>
    <col width="15" customWidth="1" min="7" max="7"/>
    <col width="13" customWidth="1" min="8" max="8"/>
    <col width="15" customWidth="1" min="9" max="9"/>
  </cols>
  <sheetData>
    <row r="1" ht="45" customHeight="1">
      <c r="A1" s="9" t="inlineStr">
        <is>
          <t>Date</t>
        </is>
      </c>
      <c r="B1" s="9" t="inlineStr">
        <is>
          <t>Ref</t>
        </is>
      </c>
      <c r="C1" s="9" t="inlineStr">
        <is>
          <t>Customer or description</t>
        </is>
      </c>
      <c r="D1" s="9" t="inlineStr">
        <is>
          <t>Account code</t>
        </is>
      </c>
      <c r="E1" s="9" t="inlineStr">
        <is>
          <t>Account name</t>
        </is>
      </c>
      <c r="F1" s="9" t="inlineStr">
        <is>
          <t>Received into</t>
        </is>
      </c>
      <c r="G1" s="9" t="inlineStr">
        <is>
          <t>Gross amount (incl. VAT)</t>
        </is>
      </c>
      <c r="H1" s="9" t="inlineStr">
        <is>
          <t>VAT</t>
        </is>
      </c>
      <c r="I1" s="9" t="inlineStr">
        <is>
          <t>Net amount</t>
        </is>
      </c>
    </row>
    <row r="2">
      <c r="A2" s="16" t="n">
        <v>46338</v>
      </c>
      <c r="B2" s="15" t="inlineStr">
        <is>
          <t>DSR-1211</t>
        </is>
      </c>
      <c r="C2" s="15" t="inlineStr">
        <is>
          <t>Counter sales, printing and copying</t>
        </is>
      </c>
      <c r="D2" s="14" t="n">
        <v>4010</v>
      </c>
      <c r="E2" s="22">
        <f>IF(D2="","",VLOOKUP(D2,Accounts!$A$2:$B$60,2,FALSE))</f>
        <v/>
      </c>
      <c r="F2" s="15" t="inlineStr">
        <is>
          <t>Counter</t>
        </is>
      </c>
      <c r="G2" s="17" t="n">
        <v>5910</v>
      </c>
      <c r="H2" s="18">
        <f>IF(G2="","",ROUND(G2*15/115,2))</f>
        <v/>
      </c>
      <c r="I2" s="18">
        <f>IF(G2="","",G2-H2)</f>
        <v/>
      </c>
    </row>
    <row r="3">
      <c r="A3" s="16" t="n">
        <v>46338</v>
      </c>
      <c r="B3" s="15" t="inlineStr">
        <is>
          <t>DSR-1211</t>
        </is>
      </c>
      <c r="C3" s="15" t="inlineStr">
        <is>
          <t>Counter sales, stationery</t>
        </is>
      </c>
      <c r="D3" s="14" t="n">
        <v>4020</v>
      </c>
      <c r="E3" s="22">
        <f>IF(D3="","",VLOOKUP(D3,Accounts!$A$2:$B$60,2,FALSE))</f>
        <v/>
      </c>
      <c r="F3" s="15" t="inlineStr">
        <is>
          <t>Counter</t>
        </is>
      </c>
      <c r="G3" s="17" t="n">
        <v>3230</v>
      </c>
      <c r="H3" s="18">
        <f>IF(G3="","",ROUND(G3*15/115,2))</f>
        <v/>
      </c>
      <c r="I3" s="18">
        <f>IF(G3="","",G3-H3)</f>
        <v/>
      </c>
    </row>
    <row r="4">
      <c r="A4" s="16" t="n">
        <v>46339</v>
      </c>
      <c r="B4" s="15" t="inlineStr">
        <is>
          <t>DSR-1311</t>
        </is>
      </c>
      <c r="C4" s="15" t="inlineStr">
        <is>
          <t>Counter sales, printing and copying</t>
        </is>
      </c>
      <c r="D4" s="14" t="n">
        <v>4010</v>
      </c>
      <c r="E4" s="22">
        <f>IF(D4="","",VLOOKUP(D4,Accounts!$A$2:$B$60,2,FALSE))</f>
        <v/>
      </c>
      <c r="F4" s="15" t="inlineStr">
        <is>
          <t>Counter</t>
        </is>
      </c>
      <c r="G4" s="17" t="n">
        <v>5980</v>
      </c>
      <c r="H4" s="18">
        <f>IF(G4="","",ROUND(G4*15/115,2))</f>
        <v/>
      </c>
      <c r="I4" s="18">
        <f>IF(G4="","",G4-H4)</f>
        <v/>
      </c>
    </row>
    <row r="5">
      <c r="A5" s="16" t="n">
        <v>46339</v>
      </c>
      <c r="B5" s="15" t="inlineStr">
        <is>
          <t>DSR-1311</t>
        </is>
      </c>
      <c r="C5" s="15" t="inlineStr">
        <is>
          <t>Counter sales, stationery</t>
        </is>
      </c>
      <c r="D5" s="14" t="n">
        <v>4020</v>
      </c>
      <c r="E5" s="22">
        <f>IF(D5="","",VLOOKUP(D5,Accounts!$A$2:$B$60,2,FALSE))</f>
        <v/>
      </c>
      <c r="F5" s="15" t="inlineStr">
        <is>
          <t>Counter</t>
        </is>
      </c>
      <c r="G5" s="17" t="n">
        <v>2950</v>
      </c>
      <c r="H5" s="18">
        <f>IF(G5="","",ROUND(G5*15/115,2))</f>
        <v/>
      </c>
      <c r="I5" s="18">
        <f>IF(G5="","",G5-H5)</f>
        <v/>
      </c>
    </row>
    <row r="6">
      <c r="A6" s="16" t="n">
        <v>46340</v>
      </c>
      <c r="B6" s="15" t="inlineStr">
        <is>
          <t>DSR-1411</t>
        </is>
      </c>
      <c r="C6" s="15" t="inlineStr">
        <is>
          <t>Counter sales, printing and copying</t>
        </is>
      </c>
      <c r="D6" s="14" t="n">
        <v>4010</v>
      </c>
      <c r="E6" s="22">
        <f>IF(D6="","",VLOOKUP(D6,Accounts!$A$2:$B$60,2,FALSE))</f>
        <v/>
      </c>
      <c r="F6" s="15" t="inlineStr">
        <is>
          <t>Counter</t>
        </is>
      </c>
      <c r="G6" s="17" t="n">
        <v>4570</v>
      </c>
      <c r="H6" s="18">
        <f>IF(G6="","",ROUND(G6*15/115,2))</f>
        <v/>
      </c>
      <c r="I6" s="18">
        <f>IF(G6="","",G6-H6)</f>
        <v/>
      </c>
    </row>
    <row r="7">
      <c r="A7" s="16" t="n">
        <v>46340</v>
      </c>
      <c r="B7" s="15" t="inlineStr">
        <is>
          <t>DSR-1411</t>
        </is>
      </c>
      <c r="C7" s="15" t="inlineStr">
        <is>
          <t>Counter sales, stationery</t>
        </is>
      </c>
      <c r="D7" s="14" t="n">
        <v>4020</v>
      </c>
      <c r="E7" s="22">
        <f>IF(D7="","",VLOOKUP(D7,Accounts!$A$2:$B$60,2,FALSE))</f>
        <v/>
      </c>
      <c r="F7" s="15" t="inlineStr">
        <is>
          <t>Counter</t>
        </is>
      </c>
      <c r="G7" s="17" t="n">
        <v>2270</v>
      </c>
      <c r="H7" s="18">
        <f>IF(G7="","",ROUND(G7*15/115,2))</f>
        <v/>
      </c>
      <c r="I7" s="18">
        <f>IF(G7="","",G7-H7)</f>
        <v/>
      </c>
    </row>
    <row r="8">
      <c r="A8" s="16" t="n">
        <v>46342</v>
      </c>
      <c r="B8" s="15" t="inlineStr">
        <is>
          <t>DSR-1611</t>
        </is>
      </c>
      <c r="C8" s="15" t="inlineStr">
        <is>
          <t>Counter sales, printing and copying</t>
        </is>
      </c>
      <c r="D8" s="14" t="n">
        <v>4010</v>
      </c>
      <c r="E8" s="22">
        <f>IF(D8="","",VLOOKUP(D8,Accounts!$A$2:$B$60,2,FALSE))</f>
        <v/>
      </c>
      <c r="F8" s="15" t="inlineStr">
        <is>
          <t>Counter</t>
        </is>
      </c>
      <c r="G8" s="17" t="n">
        <v>6030</v>
      </c>
      <c r="H8" s="18">
        <f>IF(G8="","",ROUND(G8*15/115,2))</f>
        <v/>
      </c>
      <c r="I8" s="18">
        <f>IF(G8="","",G8-H8)</f>
        <v/>
      </c>
    </row>
    <row r="9">
      <c r="A9" s="16" t="n">
        <v>46342</v>
      </c>
      <c r="B9" s="15" t="inlineStr">
        <is>
          <t>DSR-1611</t>
        </is>
      </c>
      <c r="C9" s="15" t="inlineStr">
        <is>
          <t>Counter sales, stationery</t>
        </is>
      </c>
      <c r="D9" s="14" t="n">
        <v>4020</v>
      </c>
      <c r="E9" s="22">
        <f>IF(D9="","",VLOOKUP(D9,Accounts!$A$2:$B$60,2,FALSE))</f>
        <v/>
      </c>
      <c r="F9" s="15" t="inlineStr">
        <is>
          <t>Counter</t>
        </is>
      </c>
      <c r="G9" s="17" t="n">
        <v>4010</v>
      </c>
      <c r="H9" s="18">
        <f>IF(G9="","",ROUND(G9*15/115,2))</f>
        <v/>
      </c>
      <c r="I9" s="18">
        <f>IF(G9="","",G9-H9)</f>
        <v/>
      </c>
    </row>
    <row r="10">
      <c r="A10" s="16" t="n">
        <v>46343</v>
      </c>
      <c r="B10" s="15" t="inlineStr">
        <is>
          <t>DSR-1711</t>
        </is>
      </c>
      <c r="C10" s="15" t="inlineStr">
        <is>
          <t>Counter sales, printing and copying</t>
        </is>
      </c>
      <c r="D10" s="14" t="n">
        <v>4010</v>
      </c>
      <c r="E10" s="22">
        <f>IF(D10="","",VLOOKUP(D10,Accounts!$A$2:$B$60,2,FALSE))</f>
        <v/>
      </c>
      <c r="F10" s="15" t="inlineStr">
        <is>
          <t>Counter</t>
        </is>
      </c>
      <c r="G10" s="17" t="n">
        <v>4550</v>
      </c>
      <c r="H10" s="18">
        <f>IF(G10="","",ROUND(G10*15/115,2))</f>
        <v/>
      </c>
      <c r="I10" s="18">
        <f>IF(G10="","",G10-H10)</f>
        <v/>
      </c>
    </row>
    <row r="11">
      <c r="A11" s="16" t="n">
        <v>46343</v>
      </c>
      <c r="B11" s="15" t="inlineStr">
        <is>
          <t>DSR-1711</t>
        </is>
      </c>
      <c r="C11" s="15" t="inlineStr">
        <is>
          <t>Counter sales, stationery</t>
        </is>
      </c>
      <c r="D11" s="14" t="n">
        <v>4020</v>
      </c>
      <c r="E11" s="22">
        <f>IF(D11="","",VLOOKUP(D11,Accounts!$A$2:$B$60,2,FALSE))</f>
        <v/>
      </c>
      <c r="F11" s="15" t="inlineStr">
        <is>
          <t>Counter</t>
        </is>
      </c>
      <c r="G11" s="17" t="n">
        <v>2040</v>
      </c>
      <c r="H11" s="18">
        <f>IF(G11="","",ROUND(G11*15/115,2))</f>
        <v/>
      </c>
      <c r="I11" s="18">
        <f>IF(G11="","",G11-H11)</f>
        <v/>
      </c>
    </row>
    <row r="12">
      <c r="A12" s="16" t="n">
        <v>46344</v>
      </c>
      <c r="B12" s="15" t="inlineStr">
        <is>
          <t>DSR-1811</t>
        </is>
      </c>
      <c r="C12" s="15" t="inlineStr">
        <is>
          <t>Counter sales, printing and copying</t>
        </is>
      </c>
      <c r="D12" s="14" t="n">
        <v>4010</v>
      </c>
      <c r="E12" s="22">
        <f>IF(D12="","",VLOOKUP(D12,Accounts!$A$2:$B$60,2,FALSE))</f>
        <v/>
      </c>
      <c r="F12" s="15" t="inlineStr">
        <is>
          <t>Counter</t>
        </is>
      </c>
      <c r="G12" s="17" t="n">
        <v>4320</v>
      </c>
      <c r="H12" s="18">
        <f>IF(G12="","",ROUND(G12*15/115,2))</f>
        <v/>
      </c>
      <c r="I12" s="18">
        <f>IF(G12="","",G12-H12)</f>
        <v/>
      </c>
    </row>
    <row r="13">
      <c r="A13" s="16" t="n">
        <v>46344</v>
      </c>
      <c r="B13" s="15" t="inlineStr">
        <is>
          <t>DSR-1811</t>
        </is>
      </c>
      <c r="C13" s="15" t="inlineStr">
        <is>
          <t>Counter sales, stationery</t>
        </is>
      </c>
      <c r="D13" s="14" t="n">
        <v>4020</v>
      </c>
      <c r="E13" s="22">
        <f>IF(D13="","",VLOOKUP(D13,Accounts!$A$2:$B$60,2,FALSE))</f>
        <v/>
      </c>
      <c r="F13" s="15" t="inlineStr">
        <is>
          <t>Counter</t>
        </is>
      </c>
      <c r="G13" s="17" t="n">
        <v>2030</v>
      </c>
      <c r="H13" s="18">
        <f>IF(G13="","",ROUND(G13*15/115,2))</f>
        <v/>
      </c>
      <c r="I13" s="18">
        <f>IF(G13="","",G13-H13)</f>
        <v/>
      </c>
    </row>
    <row r="14">
      <c r="A14" s="16" t="n">
        <v>46344</v>
      </c>
      <c r="B14" s="15" t="inlineStr">
        <is>
          <t>INV-0001</t>
        </is>
      </c>
      <c r="C14" s="15" t="inlineStr">
        <is>
          <t>Wedding invitation cards, Ato Henok Tadesse</t>
        </is>
      </c>
      <c r="D14" s="14" t="n">
        <v>4030</v>
      </c>
      <c r="E14" s="22">
        <f>IF(D14="","",VLOOKUP(D14,Accounts!$A$2:$B$60,2,FALSE))</f>
        <v/>
      </c>
      <c r="F14" s="15" t="inlineStr">
        <is>
          <t>Bank</t>
        </is>
      </c>
      <c r="G14" s="17" t="n">
        <v>8050</v>
      </c>
      <c r="H14" s="18">
        <f>IF(G14="","",ROUND(G14*15/115,2))</f>
        <v/>
      </c>
      <c r="I14" s="18">
        <f>IF(G14="","",G14-H14)</f>
        <v/>
      </c>
    </row>
    <row r="15">
      <c r="A15" s="16" t="n">
        <v>46345</v>
      </c>
      <c r="B15" s="15" t="inlineStr">
        <is>
          <t>DSR-1911</t>
        </is>
      </c>
      <c r="C15" s="15" t="inlineStr">
        <is>
          <t>Counter sales, printing and copying</t>
        </is>
      </c>
      <c r="D15" s="14" t="n">
        <v>4010</v>
      </c>
      <c r="E15" s="22">
        <f>IF(D15="","",VLOOKUP(D15,Accounts!$A$2:$B$60,2,FALSE))</f>
        <v/>
      </c>
      <c r="F15" s="15" t="inlineStr">
        <is>
          <t>Counter</t>
        </is>
      </c>
      <c r="G15" s="17" t="n">
        <v>3810</v>
      </c>
      <c r="H15" s="18">
        <f>IF(G15="","",ROUND(G15*15/115,2))</f>
        <v/>
      </c>
      <c r="I15" s="18">
        <f>IF(G15="","",G15-H15)</f>
        <v/>
      </c>
    </row>
    <row r="16">
      <c r="A16" s="16" t="n">
        <v>46345</v>
      </c>
      <c r="B16" s="15" t="inlineStr">
        <is>
          <t>DSR-1911</t>
        </is>
      </c>
      <c r="C16" s="15" t="inlineStr">
        <is>
          <t>Counter sales, stationery</t>
        </is>
      </c>
      <c r="D16" s="14" t="n">
        <v>4020</v>
      </c>
      <c r="E16" s="22">
        <f>IF(D16="","",VLOOKUP(D16,Accounts!$A$2:$B$60,2,FALSE))</f>
        <v/>
      </c>
      <c r="F16" s="15" t="inlineStr">
        <is>
          <t>Counter</t>
        </is>
      </c>
      <c r="G16" s="17" t="n">
        <v>3320</v>
      </c>
      <c r="H16" s="18">
        <f>IF(G16="","",ROUND(G16*15/115,2))</f>
        <v/>
      </c>
      <c r="I16" s="18">
        <f>IF(G16="","",G16-H16)</f>
        <v/>
      </c>
    </row>
    <row r="17">
      <c r="A17" s="16" t="n">
        <v>46346</v>
      </c>
      <c r="B17" s="15" t="inlineStr">
        <is>
          <t>DSR-2011</t>
        </is>
      </c>
      <c r="C17" s="15" t="inlineStr">
        <is>
          <t>Counter sales, printing and copying</t>
        </is>
      </c>
      <c r="D17" s="14" t="n">
        <v>4010</v>
      </c>
      <c r="E17" s="22">
        <f>IF(D17="","",VLOOKUP(D17,Accounts!$A$2:$B$60,2,FALSE))</f>
        <v/>
      </c>
      <c r="F17" s="15" t="inlineStr">
        <is>
          <t>Counter</t>
        </is>
      </c>
      <c r="G17" s="17" t="n">
        <v>5910</v>
      </c>
      <c r="H17" s="18">
        <f>IF(G17="","",ROUND(G17*15/115,2))</f>
        <v/>
      </c>
      <c r="I17" s="18">
        <f>IF(G17="","",G17-H17)</f>
        <v/>
      </c>
    </row>
    <row r="18">
      <c r="A18" s="16" t="n">
        <v>46346</v>
      </c>
      <c r="B18" s="15" t="inlineStr">
        <is>
          <t>DSR-2011</t>
        </is>
      </c>
      <c r="C18" s="15" t="inlineStr">
        <is>
          <t>Counter sales, stationery</t>
        </is>
      </c>
      <c r="D18" s="14" t="n">
        <v>4020</v>
      </c>
      <c r="E18" s="22">
        <f>IF(D18="","",VLOOKUP(D18,Accounts!$A$2:$B$60,2,FALSE))</f>
        <v/>
      </c>
      <c r="F18" s="15" t="inlineStr">
        <is>
          <t>Counter</t>
        </is>
      </c>
      <c r="G18" s="17" t="n">
        <v>3470</v>
      </c>
      <c r="H18" s="18">
        <f>IF(G18="","",ROUND(G18*15/115,2))</f>
        <v/>
      </c>
      <c r="I18" s="18">
        <f>IF(G18="","",G18-H18)</f>
        <v/>
      </c>
    </row>
    <row r="19">
      <c r="A19" s="16" t="n">
        <v>46347</v>
      </c>
      <c r="B19" s="15" t="inlineStr">
        <is>
          <t>DSR-2111</t>
        </is>
      </c>
      <c r="C19" s="15" t="inlineStr">
        <is>
          <t>Counter sales, printing and copying</t>
        </is>
      </c>
      <c r="D19" s="14" t="n">
        <v>4010</v>
      </c>
      <c r="E19" s="22">
        <f>IF(D19="","",VLOOKUP(D19,Accounts!$A$2:$B$60,2,FALSE))</f>
        <v/>
      </c>
      <c r="F19" s="15" t="inlineStr">
        <is>
          <t>Counter</t>
        </is>
      </c>
      <c r="G19" s="17" t="n">
        <v>4400</v>
      </c>
      <c r="H19" s="18">
        <f>IF(G19="","",ROUND(G19*15/115,2))</f>
        <v/>
      </c>
      <c r="I19" s="18">
        <f>IF(G19="","",G19-H19)</f>
        <v/>
      </c>
    </row>
    <row r="20">
      <c r="A20" s="16" t="n">
        <v>46347</v>
      </c>
      <c r="B20" s="15" t="inlineStr">
        <is>
          <t>DSR-2111</t>
        </is>
      </c>
      <c r="C20" s="15" t="inlineStr">
        <is>
          <t>Counter sales, stationery</t>
        </is>
      </c>
      <c r="D20" s="14" t="n">
        <v>4020</v>
      </c>
      <c r="E20" s="22">
        <f>IF(D20="","",VLOOKUP(D20,Accounts!$A$2:$B$60,2,FALSE))</f>
        <v/>
      </c>
      <c r="F20" s="15" t="inlineStr">
        <is>
          <t>Counter</t>
        </is>
      </c>
      <c r="G20" s="17" t="n">
        <v>3390</v>
      </c>
      <c r="H20" s="18">
        <f>IF(G20="","",ROUND(G20*15/115,2))</f>
        <v/>
      </c>
      <c r="I20" s="18">
        <f>IF(G20="","",G20-H20)</f>
        <v/>
      </c>
    </row>
    <row r="21">
      <c r="A21" s="16" t="n">
        <v>46349</v>
      </c>
      <c r="B21" s="15" t="inlineStr">
        <is>
          <t>DSR-2311</t>
        </is>
      </c>
      <c r="C21" s="15" t="inlineStr">
        <is>
          <t>Counter sales, printing and copying</t>
        </is>
      </c>
      <c r="D21" s="14" t="n">
        <v>4010</v>
      </c>
      <c r="E21" s="22">
        <f>IF(D21="","",VLOOKUP(D21,Accounts!$A$2:$B$60,2,FALSE))</f>
        <v/>
      </c>
      <c r="F21" s="15" t="inlineStr">
        <is>
          <t>Counter</t>
        </is>
      </c>
      <c r="G21" s="17" t="n">
        <v>3920</v>
      </c>
      <c r="H21" s="18">
        <f>IF(G21="","",ROUND(G21*15/115,2))</f>
        <v/>
      </c>
      <c r="I21" s="18">
        <f>IF(G21="","",G21-H21)</f>
        <v/>
      </c>
    </row>
    <row r="22">
      <c r="A22" s="16" t="n">
        <v>46349</v>
      </c>
      <c r="B22" s="15" t="inlineStr">
        <is>
          <t>DSR-2311</t>
        </is>
      </c>
      <c r="C22" s="15" t="inlineStr">
        <is>
          <t>Counter sales, stationery</t>
        </is>
      </c>
      <c r="D22" s="14" t="n">
        <v>4020</v>
      </c>
      <c r="E22" s="22">
        <f>IF(D22="","",VLOOKUP(D22,Accounts!$A$2:$B$60,2,FALSE))</f>
        <v/>
      </c>
      <c r="F22" s="15" t="inlineStr">
        <is>
          <t>Counter</t>
        </is>
      </c>
      <c r="G22" s="17" t="n">
        <v>2550</v>
      </c>
      <c r="H22" s="18">
        <f>IF(G22="","",ROUND(G22*15/115,2))</f>
        <v/>
      </c>
      <c r="I22" s="18">
        <f>IF(G22="","",G22-H22)</f>
        <v/>
      </c>
    </row>
    <row r="23">
      <c r="A23" s="16" t="n">
        <v>46350</v>
      </c>
      <c r="B23" s="15" t="inlineStr">
        <is>
          <t>DSR-2411</t>
        </is>
      </c>
      <c r="C23" s="15" t="inlineStr">
        <is>
          <t>Counter sales, printing and copying</t>
        </is>
      </c>
      <c r="D23" s="14" t="n">
        <v>4010</v>
      </c>
      <c r="E23" s="22">
        <f>IF(D23="","",VLOOKUP(D23,Accounts!$A$2:$B$60,2,FALSE))</f>
        <v/>
      </c>
      <c r="F23" s="15" t="inlineStr">
        <is>
          <t>Counter</t>
        </is>
      </c>
      <c r="G23" s="17" t="n">
        <v>4830</v>
      </c>
      <c r="H23" s="18">
        <f>IF(G23="","",ROUND(G23*15/115,2))</f>
        <v/>
      </c>
      <c r="I23" s="18">
        <f>IF(G23="","",G23-H23)</f>
        <v/>
      </c>
    </row>
    <row r="24">
      <c r="A24" s="16" t="n">
        <v>46350</v>
      </c>
      <c r="B24" s="15" t="inlineStr">
        <is>
          <t>DSR-2411</t>
        </is>
      </c>
      <c r="C24" s="15" t="inlineStr">
        <is>
          <t>Counter sales, stationery</t>
        </is>
      </c>
      <c r="D24" s="14" t="n">
        <v>4020</v>
      </c>
      <c r="E24" s="22">
        <f>IF(D24="","",VLOOKUP(D24,Accounts!$A$2:$B$60,2,FALSE))</f>
        <v/>
      </c>
      <c r="F24" s="15" t="inlineStr">
        <is>
          <t>Counter</t>
        </is>
      </c>
      <c r="G24" s="17" t="n">
        <v>3330</v>
      </c>
      <c r="H24" s="18">
        <f>IF(G24="","",ROUND(G24*15/115,2))</f>
        <v/>
      </c>
      <c r="I24" s="18">
        <f>IF(G24="","",G24-H24)</f>
        <v/>
      </c>
    </row>
    <row r="25">
      <c r="A25" s="16" t="n">
        <v>46351</v>
      </c>
      <c r="B25" s="15" t="inlineStr">
        <is>
          <t>DSR-2511</t>
        </is>
      </c>
      <c r="C25" s="15" t="inlineStr">
        <is>
          <t>Counter sales, printing and copying</t>
        </is>
      </c>
      <c r="D25" s="14" t="n">
        <v>4010</v>
      </c>
      <c r="E25" s="22">
        <f>IF(D25="","",VLOOKUP(D25,Accounts!$A$2:$B$60,2,FALSE))</f>
        <v/>
      </c>
      <c r="F25" s="15" t="inlineStr">
        <is>
          <t>Counter</t>
        </is>
      </c>
      <c r="G25" s="17" t="n">
        <v>5970</v>
      </c>
      <c r="H25" s="18">
        <f>IF(G25="","",ROUND(G25*15/115,2))</f>
        <v/>
      </c>
      <c r="I25" s="18">
        <f>IF(G25="","",G25-H25)</f>
        <v/>
      </c>
    </row>
    <row r="26">
      <c r="A26" s="16" t="n">
        <v>46351</v>
      </c>
      <c r="B26" s="15" t="inlineStr">
        <is>
          <t>DSR-2511</t>
        </is>
      </c>
      <c r="C26" s="15" t="inlineStr">
        <is>
          <t>Counter sales, stationery</t>
        </is>
      </c>
      <c r="D26" s="14" t="n">
        <v>4020</v>
      </c>
      <c r="E26" s="22">
        <f>IF(D26="","",VLOOKUP(D26,Accounts!$A$2:$B$60,2,FALSE))</f>
        <v/>
      </c>
      <c r="F26" s="15" t="inlineStr">
        <is>
          <t>Counter</t>
        </is>
      </c>
      <c r="G26" s="17" t="n">
        <v>2630</v>
      </c>
      <c r="H26" s="18">
        <f>IF(G26="","",ROUND(G26*15/115,2))</f>
        <v/>
      </c>
      <c r="I26" s="18">
        <f>IF(G26="","",G26-H26)</f>
        <v/>
      </c>
    </row>
    <row r="27">
      <c r="A27" s="16" t="n">
        <v>46352</v>
      </c>
      <c r="B27" s="15" t="inlineStr">
        <is>
          <t>DSR-2611</t>
        </is>
      </c>
      <c r="C27" s="15" t="inlineStr">
        <is>
          <t>Counter sales, printing and copying</t>
        </is>
      </c>
      <c r="D27" s="14" t="n">
        <v>4010</v>
      </c>
      <c r="E27" s="22">
        <f>IF(D27="","",VLOOKUP(D27,Accounts!$A$2:$B$60,2,FALSE))</f>
        <v/>
      </c>
      <c r="F27" s="15" t="inlineStr">
        <is>
          <t>Counter</t>
        </is>
      </c>
      <c r="G27" s="17" t="n">
        <v>4600</v>
      </c>
      <c r="H27" s="18">
        <f>IF(G27="","",ROUND(G27*15/115,2))</f>
        <v/>
      </c>
      <c r="I27" s="18">
        <f>IF(G27="","",G27-H27)</f>
        <v/>
      </c>
    </row>
    <row r="28">
      <c r="A28" s="16" t="n">
        <v>46352</v>
      </c>
      <c r="B28" s="15" t="inlineStr">
        <is>
          <t>DSR-2611</t>
        </is>
      </c>
      <c r="C28" s="15" t="inlineStr">
        <is>
          <t>Counter sales, stationery</t>
        </is>
      </c>
      <c r="D28" s="14" t="n">
        <v>4020</v>
      </c>
      <c r="E28" s="22">
        <f>IF(D28="","",VLOOKUP(D28,Accounts!$A$2:$B$60,2,FALSE))</f>
        <v/>
      </c>
      <c r="F28" s="15" t="inlineStr">
        <is>
          <t>Counter</t>
        </is>
      </c>
      <c r="G28" s="17" t="n">
        <v>3120</v>
      </c>
      <c r="H28" s="18">
        <f>IF(G28="","",ROUND(G28*15/115,2))</f>
        <v/>
      </c>
      <c r="I28" s="18">
        <f>IF(G28="","",G28-H28)</f>
        <v/>
      </c>
    </row>
    <row r="29">
      <c r="A29" s="16" t="n">
        <v>46353</v>
      </c>
      <c r="B29" s="15" t="inlineStr">
        <is>
          <t>DSR-2711</t>
        </is>
      </c>
      <c r="C29" s="15" t="inlineStr">
        <is>
          <t>Counter sales, printing and copying</t>
        </is>
      </c>
      <c r="D29" s="14" t="n">
        <v>4010</v>
      </c>
      <c r="E29" s="22">
        <f>IF(D29="","",VLOOKUP(D29,Accounts!$A$2:$B$60,2,FALSE))</f>
        <v/>
      </c>
      <c r="F29" s="15" t="inlineStr">
        <is>
          <t>Counter</t>
        </is>
      </c>
      <c r="G29" s="17" t="n">
        <v>5100</v>
      </c>
      <c r="H29" s="18">
        <f>IF(G29="","",ROUND(G29*15/115,2))</f>
        <v/>
      </c>
      <c r="I29" s="18">
        <f>IF(G29="","",G29-H29)</f>
        <v/>
      </c>
    </row>
    <row r="30">
      <c r="A30" s="16" t="n">
        <v>46353</v>
      </c>
      <c r="B30" s="15" t="inlineStr">
        <is>
          <t>DSR-2711</t>
        </is>
      </c>
      <c r="C30" s="15" t="inlineStr">
        <is>
          <t>Counter sales, stationery</t>
        </is>
      </c>
      <c r="D30" s="14" t="n">
        <v>4020</v>
      </c>
      <c r="E30" s="22">
        <f>IF(D30="","",VLOOKUP(D30,Accounts!$A$2:$B$60,2,FALSE))</f>
        <v/>
      </c>
      <c r="F30" s="15" t="inlineStr">
        <is>
          <t>Counter</t>
        </is>
      </c>
      <c r="G30" s="17" t="n">
        <v>3070</v>
      </c>
      <c r="H30" s="18">
        <f>IF(G30="","",ROUND(G30*15/115,2))</f>
        <v/>
      </c>
      <c r="I30" s="18">
        <f>IF(G30="","",G30-H30)</f>
        <v/>
      </c>
    </row>
    <row r="31">
      <c r="A31" s="16" t="n">
        <v>46353</v>
      </c>
      <c r="B31" s="15" t="inlineStr">
        <is>
          <t>INV-0002</t>
        </is>
      </c>
      <c r="C31" s="15" t="inlineStr">
        <is>
          <t>Exam booklet printing, Selam Tutorial Center</t>
        </is>
      </c>
      <c r="D31" s="14" t="n">
        <v>4030</v>
      </c>
      <c r="E31" s="22">
        <f>IF(D31="","",VLOOKUP(D31,Accounts!$A$2:$B$60,2,FALSE))</f>
        <v/>
      </c>
      <c r="F31" s="15" t="inlineStr">
        <is>
          <t>Bank</t>
        </is>
      </c>
      <c r="G31" s="17" t="n">
        <v>9200</v>
      </c>
      <c r="H31" s="18">
        <f>IF(G31="","",ROUND(G31*15/115,2))</f>
        <v/>
      </c>
      <c r="I31" s="18">
        <f>IF(G31="","",G31-H31)</f>
        <v/>
      </c>
    </row>
    <row r="32">
      <c r="A32" s="16" t="n">
        <v>46354</v>
      </c>
      <c r="B32" s="15" t="inlineStr">
        <is>
          <t>DSR-2811</t>
        </is>
      </c>
      <c r="C32" s="15" t="inlineStr">
        <is>
          <t>Counter sales, printing and copying</t>
        </is>
      </c>
      <c r="D32" s="14" t="n">
        <v>4010</v>
      </c>
      <c r="E32" s="22">
        <f>IF(D32="","",VLOOKUP(D32,Accounts!$A$2:$B$60,2,FALSE))</f>
        <v/>
      </c>
      <c r="F32" s="15" t="inlineStr">
        <is>
          <t>Counter</t>
        </is>
      </c>
      <c r="G32" s="17" t="n">
        <v>4030</v>
      </c>
      <c r="H32" s="18">
        <f>IF(G32="","",ROUND(G32*15/115,2))</f>
        <v/>
      </c>
      <c r="I32" s="18">
        <f>IF(G32="","",G32-H32)</f>
        <v/>
      </c>
    </row>
    <row r="33">
      <c r="A33" s="16" t="n">
        <v>46354</v>
      </c>
      <c r="B33" s="15" t="inlineStr">
        <is>
          <t>DSR-2811</t>
        </is>
      </c>
      <c r="C33" s="15" t="inlineStr">
        <is>
          <t>Counter sales, stationery</t>
        </is>
      </c>
      <c r="D33" s="14" t="n">
        <v>4020</v>
      </c>
      <c r="E33" s="22">
        <f>IF(D33="","",VLOOKUP(D33,Accounts!$A$2:$B$60,2,FALSE))</f>
        <v/>
      </c>
      <c r="F33" s="15" t="inlineStr">
        <is>
          <t>Counter</t>
        </is>
      </c>
      <c r="G33" s="17" t="n">
        <v>2970</v>
      </c>
      <c r="H33" s="18">
        <f>IF(G33="","",ROUND(G33*15/115,2))</f>
        <v/>
      </c>
      <c r="I33" s="18">
        <f>IF(G33="","",G33-H33)</f>
        <v/>
      </c>
    </row>
    <row r="34">
      <c r="A34" s="16" t="n">
        <v>46356</v>
      </c>
      <c r="B34" s="15" t="inlineStr">
        <is>
          <t>DSR-3011</t>
        </is>
      </c>
      <c r="C34" s="15" t="inlineStr">
        <is>
          <t>Counter sales, printing and copying</t>
        </is>
      </c>
      <c r="D34" s="14" t="n">
        <v>4010</v>
      </c>
      <c r="E34" s="22">
        <f>IF(D34="","",VLOOKUP(D34,Accounts!$A$2:$B$60,2,FALSE))</f>
        <v/>
      </c>
      <c r="F34" s="15" t="inlineStr">
        <is>
          <t>Counter</t>
        </is>
      </c>
      <c r="G34" s="17" t="n">
        <v>5680</v>
      </c>
      <c r="H34" s="18">
        <f>IF(G34="","",ROUND(G34*15/115,2))</f>
        <v/>
      </c>
      <c r="I34" s="18">
        <f>IF(G34="","",G34-H34)</f>
        <v/>
      </c>
    </row>
    <row r="35">
      <c r="A35" s="16" t="n">
        <v>46356</v>
      </c>
      <c r="B35" s="15" t="inlineStr">
        <is>
          <t>DSR-3011</t>
        </is>
      </c>
      <c r="C35" s="15" t="inlineStr">
        <is>
          <t>Counter sales, stationery</t>
        </is>
      </c>
      <c r="D35" s="14" t="n">
        <v>4020</v>
      </c>
      <c r="E35" s="22">
        <f>IF(D35="","",VLOOKUP(D35,Accounts!$A$2:$B$60,2,FALSE))</f>
        <v/>
      </c>
      <c r="F35" s="15" t="inlineStr">
        <is>
          <t>Counter</t>
        </is>
      </c>
      <c r="G35" s="17" t="n">
        <v>3810</v>
      </c>
      <c r="H35" s="18">
        <f>IF(G35="","",ROUND(G35*15/115,2))</f>
        <v/>
      </c>
      <c r="I35" s="18">
        <f>IF(G35="","",G35-H35)</f>
        <v/>
      </c>
    </row>
    <row r="36">
      <c r="A36" s="16" t="n">
        <v>46357</v>
      </c>
      <c r="B36" s="15" t="inlineStr">
        <is>
          <t>DSR-0112</t>
        </is>
      </c>
      <c r="C36" s="15" t="inlineStr">
        <is>
          <t>Counter sales, printing and copying</t>
        </is>
      </c>
      <c r="D36" s="14" t="n">
        <v>4010</v>
      </c>
      <c r="E36" s="22">
        <f>IF(D36="","",VLOOKUP(D36,Accounts!$A$2:$B$60,2,FALSE))</f>
        <v/>
      </c>
      <c r="F36" s="15" t="inlineStr">
        <is>
          <t>Counter</t>
        </is>
      </c>
      <c r="G36" s="17" t="n">
        <v>4020</v>
      </c>
      <c r="H36" s="18">
        <f>IF(G36="","",ROUND(G36*15/115,2))</f>
        <v/>
      </c>
      <c r="I36" s="18">
        <f>IF(G36="","",G36-H36)</f>
        <v/>
      </c>
    </row>
    <row r="37">
      <c r="A37" s="16" t="n">
        <v>46357</v>
      </c>
      <c r="B37" s="15" t="inlineStr">
        <is>
          <t>DSR-0112</t>
        </is>
      </c>
      <c r="C37" s="15" t="inlineStr">
        <is>
          <t>Counter sales, stationery</t>
        </is>
      </c>
      <c r="D37" s="14" t="n">
        <v>4020</v>
      </c>
      <c r="E37" s="22">
        <f>IF(D37="","",VLOOKUP(D37,Accounts!$A$2:$B$60,2,FALSE))</f>
        <v/>
      </c>
      <c r="F37" s="15" t="inlineStr">
        <is>
          <t>Counter</t>
        </is>
      </c>
      <c r="G37" s="17" t="n">
        <v>3610</v>
      </c>
      <c r="H37" s="18">
        <f>IF(G37="","",ROUND(G37*15/115,2))</f>
        <v/>
      </c>
      <c r="I37" s="18">
        <f>IF(G37="","",G37-H37)</f>
        <v/>
      </c>
    </row>
    <row r="38">
      <c r="A38" s="16" t="n">
        <v>46358</v>
      </c>
      <c r="B38" s="15" t="inlineStr">
        <is>
          <t>DSR-0212</t>
        </is>
      </c>
      <c r="C38" s="15" t="inlineStr">
        <is>
          <t>Counter sales, printing and copying</t>
        </is>
      </c>
      <c r="D38" s="14" t="n">
        <v>4010</v>
      </c>
      <c r="E38" s="22">
        <f>IF(D38="","",VLOOKUP(D38,Accounts!$A$2:$B$60,2,FALSE))</f>
        <v/>
      </c>
      <c r="F38" s="15" t="inlineStr">
        <is>
          <t>Counter</t>
        </is>
      </c>
      <c r="G38" s="17" t="n">
        <v>4770</v>
      </c>
      <c r="H38" s="18">
        <f>IF(G38="","",ROUND(G38*15/115,2))</f>
        <v/>
      </c>
      <c r="I38" s="18">
        <f>IF(G38="","",G38-H38)</f>
        <v/>
      </c>
    </row>
    <row r="39">
      <c r="A39" s="16" t="n">
        <v>46358</v>
      </c>
      <c r="B39" s="15" t="inlineStr">
        <is>
          <t>DSR-0212</t>
        </is>
      </c>
      <c r="C39" s="15" t="inlineStr">
        <is>
          <t>Counter sales, stationery</t>
        </is>
      </c>
      <c r="D39" s="14" t="n">
        <v>4020</v>
      </c>
      <c r="E39" s="22">
        <f>IF(D39="","",VLOOKUP(D39,Accounts!$A$2:$B$60,2,FALSE))</f>
        <v/>
      </c>
      <c r="F39" s="15" t="inlineStr">
        <is>
          <t>Counter</t>
        </is>
      </c>
      <c r="G39" s="17" t="n">
        <v>3110</v>
      </c>
      <c r="H39" s="18">
        <f>IF(G39="","",ROUND(G39*15/115,2))</f>
        <v/>
      </c>
      <c r="I39" s="18">
        <f>IF(G39="","",G39-H39)</f>
        <v/>
      </c>
    </row>
    <row r="40">
      <c r="A40" s="16" t="n">
        <v>46359</v>
      </c>
      <c r="B40" s="15" t="inlineStr">
        <is>
          <t>DSR-0312</t>
        </is>
      </c>
      <c r="C40" s="15" t="inlineStr">
        <is>
          <t>Counter sales, printing and copying</t>
        </is>
      </c>
      <c r="D40" s="14" t="n">
        <v>4010</v>
      </c>
      <c r="E40" s="22">
        <f>IF(D40="","",VLOOKUP(D40,Accounts!$A$2:$B$60,2,FALSE))</f>
        <v/>
      </c>
      <c r="F40" s="15" t="inlineStr">
        <is>
          <t>Counter</t>
        </is>
      </c>
      <c r="G40" s="17" t="n">
        <v>3950</v>
      </c>
      <c r="H40" s="18">
        <f>IF(G40="","",ROUND(G40*15/115,2))</f>
        <v/>
      </c>
      <c r="I40" s="18">
        <f>IF(G40="","",G40-H40)</f>
        <v/>
      </c>
    </row>
    <row r="41">
      <c r="A41" s="16" t="n">
        <v>46359</v>
      </c>
      <c r="B41" s="15" t="inlineStr">
        <is>
          <t>DSR-0312</t>
        </is>
      </c>
      <c r="C41" s="15" t="inlineStr">
        <is>
          <t>Counter sales, stationery</t>
        </is>
      </c>
      <c r="D41" s="14" t="n">
        <v>4020</v>
      </c>
      <c r="E41" s="22">
        <f>IF(D41="","",VLOOKUP(D41,Accounts!$A$2:$B$60,2,FALSE))</f>
        <v/>
      </c>
      <c r="F41" s="15" t="inlineStr">
        <is>
          <t>Counter</t>
        </is>
      </c>
      <c r="G41" s="17" t="n">
        <v>3240</v>
      </c>
      <c r="H41" s="18">
        <f>IF(G41="","",ROUND(G41*15/115,2))</f>
        <v/>
      </c>
      <c r="I41" s="18">
        <f>IF(G41="","",G41-H41)</f>
        <v/>
      </c>
    </row>
    <row r="42">
      <c r="A42" s="16" t="n">
        <v>46359</v>
      </c>
      <c r="B42" s="15" t="inlineStr">
        <is>
          <t>INV-0003</t>
        </is>
      </c>
      <c r="C42" s="15" t="inlineStr">
        <is>
          <t>Graduation banners and photo prints, Wro. Almaz Kebede</t>
        </is>
      </c>
      <c r="D42" s="14" t="n">
        <v>4030</v>
      </c>
      <c r="E42" s="22">
        <f>IF(D42="","",VLOOKUP(D42,Accounts!$A$2:$B$60,2,FALSE))</f>
        <v/>
      </c>
      <c r="F42" s="15" t="inlineStr">
        <is>
          <t>Bank</t>
        </is>
      </c>
      <c r="G42" s="17" t="n">
        <v>11500</v>
      </c>
      <c r="H42" s="18">
        <f>IF(G42="","",ROUND(G42*15/115,2))</f>
        <v/>
      </c>
      <c r="I42" s="18">
        <f>IF(G42="","",G42-H42)</f>
        <v/>
      </c>
    </row>
    <row r="43">
      <c r="A43" s="16" t="n">
        <v>46360</v>
      </c>
      <c r="B43" s="15" t="inlineStr">
        <is>
          <t>DSR-0412</t>
        </is>
      </c>
      <c r="C43" s="15" t="inlineStr">
        <is>
          <t>Counter sales, printing and copying</t>
        </is>
      </c>
      <c r="D43" s="14" t="n">
        <v>4010</v>
      </c>
      <c r="E43" s="22">
        <f>IF(D43="","",VLOOKUP(D43,Accounts!$A$2:$B$60,2,FALSE))</f>
        <v/>
      </c>
      <c r="F43" s="15" t="inlineStr">
        <is>
          <t>Counter</t>
        </is>
      </c>
      <c r="G43" s="17" t="n">
        <v>5650</v>
      </c>
      <c r="H43" s="18">
        <f>IF(G43="","",ROUND(G43*15/115,2))</f>
        <v/>
      </c>
      <c r="I43" s="18">
        <f>IF(G43="","",G43-H43)</f>
        <v/>
      </c>
    </row>
    <row r="44">
      <c r="A44" s="16" t="n">
        <v>46360</v>
      </c>
      <c r="B44" s="15" t="inlineStr">
        <is>
          <t>DSR-0412</t>
        </is>
      </c>
      <c r="C44" s="15" t="inlineStr">
        <is>
          <t>Counter sales, stationery</t>
        </is>
      </c>
      <c r="D44" s="14" t="n">
        <v>4020</v>
      </c>
      <c r="E44" s="22">
        <f>IF(D44="","",VLOOKUP(D44,Accounts!$A$2:$B$60,2,FALSE))</f>
        <v/>
      </c>
      <c r="F44" s="15" t="inlineStr">
        <is>
          <t>Counter</t>
        </is>
      </c>
      <c r="G44" s="17" t="n">
        <v>2070</v>
      </c>
      <c r="H44" s="18">
        <f>IF(G44="","",ROUND(G44*15/115,2))</f>
        <v/>
      </c>
      <c r="I44" s="18">
        <f>IF(G44="","",G44-H44)</f>
        <v/>
      </c>
    </row>
    <row r="45">
      <c r="A45" s="16" t="n">
        <v>46361</v>
      </c>
      <c r="B45" s="15" t="inlineStr">
        <is>
          <t>DSR-0512</t>
        </is>
      </c>
      <c r="C45" s="15" t="inlineStr">
        <is>
          <t>Counter sales, printing and copying</t>
        </is>
      </c>
      <c r="D45" s="14" t="n">
        <v>4010</v>
      </c>
      <c r="E45" s="22">
        <f>IF(D45="","",VLOOKUP(D45,Accounts!$A$2:$B$60,2,FALSE))</f>
        <v/>
      </c>
      <c r="F45" s="15" t="inlineStr">
        <is>
          <t>Counter</t>
        </is>
      </c>
      <c r="G45" s="17" t="n">
        <v>5570</v>
      </c>
      <c r="H45" s="18">
        <f>IF(G45="","",ROUND(G45*15/115,2))</f>
        <v/>
      </c>
      <c r="I45" s="18">
        <f>IF(G45="","",G45-H45)</f>
        <v/>
      </c>
    </row>
    <row r="46">
      <c r="A46" s="16" t="n">
        <v>46361</v>
      </c>
      <c r="B46" s="15" t="inlineStr">
        <is>
          <t>DSR-0512</t>
        </is>
      </c>
      <c r="C46" s="15" t="inlineStr">
        <is>
          <t>Counter sales, stationery</t>
        </is>
      </c>
      <c r="D46" s="14" t="n">
        <v>4020</v>
      </c>
      <c r="E46" s="22">
        <f>IF(D46="","",VLOOKUP(D46,Accounts!$A$2:$B$60,2,FALSE))</f>
        <v/>
      </c>
      <c r="F46" s="15" t="inlineStr">
        <is>
          <t>Counter</t>
        </is>
      </c>
      <c r="G46" s="17" t="n">
        <v>1970</v>
      </c>
      <c r="H46" s="18">
        <f>IF(G46="","",ROUND(G46*15/115,2))</f>
        <v/>
      </c>
      <c r="I46" s="18">
        <f>IF(G46="","",G46-H46)</f>
        <v/>
      </c>
    </row>
    <row r="47">
      <c r="A47" s="16" t="n">
        <v>46363</v>
      </c>
      <c r="B47" s="15" t="inlineStr">
        <is>
          <t>DSR-0712</t>
        </is>
      </c>
      <c r="C47" s="15" t="inlineStr">
        <is>
          <t>Counter sales, printing and copying</t>
        </is>
      </c>
      <c r="D47" s="14" t="n">
        <v>4010</v>
      </c>
      <c r="E47" s="22">
        <f>IF(D47="","",VLOOKUP(D47,Accounts!$A$2:$B$60,2,FALSE))</f>
        <v/>
      </c>
      <c r="F47" s="15" t="inlineStr">
        <is>
          <t>Counter</t>
        </is>
      </c>
      <c r="G47" s="17" t="n">
        <v>3600</v>
      </c>
      <c r="H47" s="18">
        <f>IF(G47="","",ROUND(G47*15/115,2))</f>
        <v/>
      </c>
      <c r="I47" s="18">
        <f>IF(G47="","",G47-H47)</f>
        <v/>
      </c>
    </row>
    <row r="48">
      <c r="A48" s="16" t="n">
        <v>46363</v>
      </c>
      <c r="B48" s="15" t="inlineStr">
        <is>
          <t>DSR-0712</t>
        </is>
      </c>
      <c r="C48" s="15" t="inlineStr">
        <is>
          <t>Counter sales, stationery</t>
        </is>
      </c>
      <c r="D48" s="14" t="n">
        <v>4020</v>
      </c>
      <c r="E48" s="22">
        <f>IF(D48="","",VLOOKUP(D48,Accounts!$A$2:$B$60,2,FALSE))</f>
        <v/>
      </c>
      <c r="F48" s="15" t="inlineStr">
        <is>
          <t>Counter</t>
        </is>
      </c>
      <c r="G48" s="17" t="n">
        <v>2940</v>
      </c>
      <c r="H48" s="18">
        <f>IF(G48="","",ROUND(G48*15/115,2))</f>
        <v/>
      </c>
      <c r="I48" s="18">
        <f>IF(G48="","",G48-H48)</f>
        <v/>
      </c>
    </row>
    <row r="49">
      <c r="A49" s="16" t="n">
        <v>46363</v>
      </c>
      <c r="B49" s="15" t="inlineStr">
        <is>
          <t>INV-0004</t>
        </is>
      </c>
      <c r="C49" s="15" t="inlineStr">
        <is>
          <t>Project brochures, Hawassa Youth Water Project (NGO)</t>
        </is>
      </c>
      <c r="D49" s="14" t="n">
        <v>4030</v>
      </c>
      <c r="E49" s="22">
        <f>IF(D49="","",VLOOKUP(D49,Accounts!$A$2:$B$60,2,FALSE))</f>
        <v/>
      </c>
      <c r="F49" s="15" t="inlineStr">
        <is>
          <t>Bank</t>
        </is>
      </c>
      <c r="G49" s="17" t="n">
        <v>6900</v>
      </c>
      <c r="H49" s="18">
        <f>IF(G49="","",ROUND(G49*15/115,2))</f>
        <v/>
      </c>
      <c r="I49" s="18">
        <f>IF(G49="","",G49-H49)</f>
        <v/>
      </c>
    </row>
    <row r="50">
      <c r="A50" s="16" t="n">
        <v>46364</v>
      </c>
      <c r="B50" s="15" t="inlineStr">
        <is>
          <t>DSR-0812</t>
        </is>
      </c>
      <c r="C50" s="15" t="inlineStr">
        <is>
          <t>Counter sales, printing and copying</t>
        </is>
      </c>
      <c r="D50" s="14" t="n">
        <v>4010</v>
      </c>
      <c r="E50" s="22">
        <f>IF(D50="","",VLOOKUP(D50,Accounts!$A$2:$B$60,2,FALSE))</f>
        <v/>
      </c>
      <c r="F50" s="15" t="inlineStr">
        <is>
          <t>Counter</t>
        </is>
      </c>
      <c r="G50" s="17" t="n">
        <v>3860</v>
      </c>
      <c r="H50" s="18">
        <f>IF(G50="","",ROUND(G50*15/115,2))</f>
        <v/>
      </c>
      <c r="I50" s="18">
        <f>IF(G50="","",G50-H50)</f>
        <v/>
      </c>
    </row>
    <row r="51">
      <c r="A51" s="16" t="n">
        <v>46364</v>
      </c>
      <c r="B51" s="15" t="inlineStr">
        <is>
          <t>DSR-0812</t>
        </is>
      </c>
      <c r="C51" s="15" t="inlineStr">
        <is>
          <t>Counter sales, stationery</t>
        </is>
      </c>
      <c r="D51" s="14" t="n">
        <v>4020</v>
      </c>
      <c r="E51" s="22">
        <f>IF(D51="","",VLOOKUP(D51,Accounts!$A$2:$B$60,2,FALSE))</f>
        <v/>
      </c>
      <c r="F51" s="15" t="inlineStr">
        <is>
          <t>Counter</t>
        </is>
      </c>
      <c r="G51" s="17" t="n">
        <v>3000</v>
      </c>
      <c r="H51" s="18">
        <f>IF(G51="","",ROUND(G51*15/115,2))</f>
        <v/>
      </c>
      <c r="I51" s="18">
        <f>IF(G51="","",G51-H51)</f>
        <v/>
      </c>
    </row>
    <row r="52">
      <c r="A52" s="16" t="n">
        <v>46365</v>
      </c>
      <c r="B52" s="15" t="inlineStr">
        <is>
          <t>DSR-0912</t>
        </is>
      </c>
      <c r="C52" s="15" t="inlineStr">
        <is>
          <t>Counter sales, printing and copying</t>
        </is>
      </c>
      <c r="D52" s="14" t="n">
        <v>4010</v>
      </c>
      <c r="E52" s="22">
        <f>IF(D52="","",VLOOKUP(D52,Accounts!$A$2:$B$60,2,FALSE))</f>
        <v/>
      </c>
      <c r="F52" s="15" t="inlineStr">
        <is>
          <t>Counter</t>
        </is>
      </c>
      <c r="G52" s="17" t="n">
        <v>5630</v>
      </c>
      <c r="H52" s="18">
        <f>IF(G52="","",ROUND(G52*15/115,2))</f>
        <v/>
      </c>
      <c r="I52" s="18">
        <f>IF(G52="","",G52-H52)</f>
        <v/>
      </c>
    </row>
    <row r="53">
      <c r="A53" s="16" t="n">
        <v>46365</v>
      </c>
      <c r="B53" s="15" t="inlineStr">
        <is>
          <t>DSR-0912</t>
        </is>
      </c>
      <c r="C53" s="15" t="inlineStr">
        <is>
          <t>Counter sales, stationery</t>
        </is>
      </c>
      <c r="D53" s="14" t="n">
        <v>4020</v>
      </c>
      <c r="E53" s="22">
        <f>IF(D53="","",VLOOKUP(D53,Accounts!$A$2:$B$60,2,FALSE))</f>
        <v/>
      </c>
      <c r="F53" s="15" t="inlineStr">
        <is>
          <t>Counter</t>
        </is>
      </c>
      <c r="G53" s="17" t="n">
        <v>2870</v>
      </c>
      <c r="H53" s="18">
        <f>IF(G53="","",ROUND(G53*15/115,2))</f>
        <v/>
      </c>
      <c r="I53" s="18">
        <f>IF(G53="","",G53-H53)</f>
        <v/>
      </c>
    </row>
    <row r="54">
      <c r="A54" s="16" t="n"/>
      <c r="B54" s="15" t="n"/>
      <c r="C54" s="15" t="n"/>
      <c r="D54" s="14" t="n"/>
      <c r="E54" s="22">
        <f>IF(D54="","",VLOOKUP(D54,Accounts!$A$2:$B$60,2,FALSE))</f>
        <v/>
      </c>
      <c r="F54" s="15" t="n"/>
      <c r="G54" s="17" t="n"/>
      <c r="H54" s="18">
        <f>IF(G54="","",ROUND(G54*15/115,2))</f>
        <v/>
      </c>
      <c r="I54" s="18">
        <f>IF(G54="","",G54-H54)</f>
        <v/>
      </c>
    </row>
    <row r="55">
      <c r="A55" s="16" t="n"/>
      <c r="B55" s="15" t="n"/>
      <c r="C55" s="15" t="n"/>
      <c r="D55" s="14" t="n"/>
      <c r="E55" s="22">
        <f>IF(D55="","",VLOOKUP(D55,Accounts!$A$2:$B$60,2,FALSE))</f>
        <v/>
      </c>
      <c r="F55" s="15" t="n"/>
      <c r="G55" s="17" t="n"/>
      <c r="H55" s="18">
        <f>IF(G55="","",ROUND(G55*15/115,2))</f>
        <v/>
      </c>
      <c r="I55" s="18">
        <f>IF(G55="","",G55-H55)</f>
        <v/>
      </c>
    </row>
    <row r="56">
      <c r="A56" s="16" t="n"/>
      <c r="B56" s="15" t="n"/>
      <c r="C56" s="15" t="n"/>
      <c r="D56" s="14" t="n"/>
      <c r="E56" s="22">
        <f>IF(D56="","",VLOOKUP(D56,Accounts!$A$2:$B$60,2,FALSE))</f>
        <v/>
      </c>
      <c r="F56" s="15" t="n"/>
      <c r="G56" s="17" t="n"/>
      <c r="H56" s="18">
        <f>IF(G56="","",ROUND(G56*15/115,2))</f>
        <v/>
      </c>
      <c r="I56" s="18">
        <f>IF(G56="","",G56-H56)</f>
        <v/>
      </c>
    </row>
    <row r="57">
      <c r="A57" s="16" t="n"/>
      <c r="B57" s="15" t="n"/>
      <c r="C57" s="15" t="n"/>
      <c r="D57" s="14" t="n"/>
      <c r="E57" s="22">
        <f>IF(D57="","",VLOOKUP(D57,Accounts!$A$2:$B$60,2,FALSE))</f>
        <v/>
      </c>
      <c r="F57" s="15" t="n"/>
      <c r="G57" s="17" t="n"/>
      <c r="H57" s="18">
        <f>IF(G57="","",ROUND(G57*15/115,2))</f>
        <v/>
      </c>
      <c r="I57" s="18">
        <f>IF(G57="","",G57-H57)</f>
        <v/>
      </c>
    </row>
    <row r="58">
      <c r="A58" s="16" t="n"/>
      <c r="B58" s="15" t="n"/>
      <c r="C58" s="15" t="n"/>
      <c r="D58" s="14" t="n"/>
      <c r="E58" s="22">
        <f>IF(D58="","",VLOOKUP(D58,Accounts!$A$2:$B$60,2,FALSE))</f>
        <v/>
      </c>
      <c r="F58" s="15" t="n"/>
      <c r="G58" s="17" t="n"/>
      <c r="H58" s="18">
        <f>IF(G58="","",ROUND(G58*15/115,2))</f>
        <v/>
      </c>
      <c r="I58" s="18">
        <f>IF(G58="","",G58-H58)</f>
        <v/>
      </c>
    </row>
    <row r="59">
      <c r="A59" s="16" t="n"/>
      <c r="B59" s="15" t="n"/>
      <c r="C59" s="15" t="n"/>
      <c r="D59" s="14" t="n"/>
      <c r="E59" s="22">
        <f>IF(D59="","",VLOOKUP(D59,Accounts!$A$2:$B$60,2,FALSE))</f>
        <v/>
      </c>
      <c r="F59" s="15" t="n"/>
      <c r="G59" s="17" t="n"/>
      <c r="H59" s="18">
        <f>IF(G59="","",ROUND(G59*15/115,2))</f>
        <v/>
      </c>
      <c r="I59" s="18">
        <f>IF(G59="","",G59-H59)</f>
        <v/>
      </c>
    </row>
    <row r="60">
      <c r="A60" s="16" t="n"/>
      <c r="B60" s="15" t="n"/>
      <c r="C60" s="15" t="n"/>
      <c r="D60" s="14" t="n"/>
      <c r="E60" s="22">
        <f>IF(D60="","",VLOOKUP(D60,Accounts!$A$2:$B$60,2,FALSE))</f>
        <v/>
      </c>
      <c r="F60" s="15" t="n"/>
      <c r="G60" s="17" t="n"/>
      <c r="H60" s="18">
        <f>IF(G60="","",ROUND(G60*15/115,2))</f>
        <v/>
      </c>
      <c r="I60" s="18">
        <f>IF(G60="","",G60-H60)</f>
        <v/>
      </c>
    </row>
    <row r="61">
      <c r="A61" s="16" t="n"/>
      <c r="B61" s="15" t="n"/>
      <c r="C61" s="15" t="n"/>
      <c r="D61" s="14" t="n"/>
      <c r="E61" s="22">
        <f>IF(D61="","",VLOOKUP(D61,Accounts!$A$2:$B$60,2,FALSE))</f>
        <v/>
      </c>
      <c r="F61" s="15" t="n"/>
      <c r="G61" s="17" t="n"/>
      <c r="H61" s="18">
        <f>IF(G61="","",ROUND(G61*15/115,2))</f>
        <v/>
      </c>
      <c r="I61" s="18">
        <f>IF(G61="","",G61-H61)</f>
        <v/>
      </c>
    </row>
    <row r="62">
      <c r="A62" s="16" t="n"/>
      <c r="B62" s="15" t="n"/>
      <c r="C62" s="15" t="n"/>
      <c r="D62" s="14" t="n"/>
      <c r="E62" s="22">
        <f>IF(D62="","",VLOOKUP(D62,Accounts!$A$2:$B$60,2,FALSE))</f>
        <v/>
      </c>
      <c r="F62" s="15" t="n"/>
      <c r="G62" s="17" t="n"/>
      <c r="H62" s="18">
        <f>IF(G62="","",ROUND(G62*15/115,2))</f>
        <v/>
      </c>
      <c r="I62" s="18">
        <f>IF(G62="","",G62-H62)</f>
        <v/>
      </c>
    </row>
    <row r="63">
      <c r="A63" s="16" t="n"/>
      <c r="B63" s="15" t="n"/>
      <c r="C63" s="15" t="n"/>
      <c r="D63" s="14" t="n"/>
      <c r="E63" s="22">
        <f>IF(D63="","",VLOOKUP(D63,Accounts!$A$2:$B$60,2,FALSE))</f>
        <v/>
      </c>
      <c r="F63" s="15" t="n"/>
      <c r="G63" s="17" t="n"/>
      <c r="H63" s="18">
        <f>IF(G63="","",ROUND(G63*15/115,2))</f>
        <v/>
      </c>
      <c r="I63" s="18">
        <f>IF(G63="","",G63-H63)</f>
        <v/>
      </c>
    </row>
    <row r="64">
      <c r="A64" s="16" t="n"/>
      <c r="B64" s="15" t="n"/>
      <c r="C64" s="15" t="n"/>
      <c r="D64" s="14" t="n"/>
      <c r="E64" s="22">
        <f>IF(D64="","",VLOOKUP(D64,Accounts!$A$2:$B$60,2,FALSE))</f>
        <v/>
      </c>
      <c r="F64" s="15" t="n"/>
      <c r="G64" s="17" t="n"/>
      <c r="H64" s="18">
        <f>IF(G64="","",ROUND(G64*15/115,2))</f>
        <v/>
      </c>
      <c r="I64" s="18">
        <f>IF(G64="","",G64-H64)</f>
        <v/>
      </c>
    </row>
    <row r="65">
      <c r="A65" s="16" t="n"/>
      <c r="B65" s="15" t="n"/>
      <c r="C65" s="15" t="n"/>
      <c r="D65" s="14" t="n"/>
      <c r="E65" s="22">
        <f>IF(D65="","",VLOOKUP(D65,Accounts!$A$2:$B$60,2,FALSE))</f>
        <v/>
      </c>
      <c r="F65" s="15" t="n"/>
      <c r="G65" s="17" t="n"/>
      <c r="H65" s="18">
        <f>IF(G65="","",ROUND(G65*15/115,2))</f>
        <v/>
      </c>
      <c r="I65" s="18">
        <f>IF(G65="","",G65-H65)</f>
        <v/>
      </c>
    </row>
    <row r="66">
      <c r="A66" s="16" t="n"/>
      <c r="B66" s="15" t="n"/>
      <c r="C66" s="15" t="n"/>
      <c r="D66" s="14" t="n"/>
      <c r="E66" s="22">
        <f>IF(D66="","",VLOOKUP(D66,Accounts!$A$2:$B$60,2,FALSE))</f>
        <v/>
      </c>
      <c r="F66" s="15" t="n"/>
      <c r="G66" s="17" t="n"/>
      <c r="H66" s="18">
        <f>IF(G66="","",ROUND(G66*15/115,2))</f>
        <v/>
      </c>
      <c r="I66" s="18">
        <f>IF(G66="","",G66-H66)</f>
        <v/>
      </c>
    </row>
    <row r="67">
      <c r="A67" s="16" t="n"/>
      <c r="B67" s="15" t="n"/>
      <c r="C67" s="15" t="n"/>
      <c r="D67" s="14" t="n"/>
      <c r="E67" s="22">
        <f>IF(D67="","",VLOOKUP(D67,Accounts!$A$2:$B$60,2,FALSE))</f>
        <v/>
      </c>
      <c r="F67" s="15" t="n"/>
      <c r="G67" s="17" t="n"/>
      <c r="H67" s="18">
        <f>IF(G67="","",ROUND(G67*15/115,2))</f>
        <v/>
      </c>
      <c r="I67" s="18">
        <f>IF(G67="","",G67-H67)</f>
        <v/>
      </c>
    </row>
    <row r="68">
      <c r="A68" s="16" t="n"/>
      <c r="B68" s="15" t="n"/>
      <c r="C68" s="15" t="n"/>
      <c r="D68" s="14" t="n"/>
      <c r="E68" s="22">
        <f>IF(D68="","",VLOOKUP(D68,Accounts!$A$2:$B$60,2,FALSE))</f>
        <v/>
      </c>
      <c r="F68" s="15" t="n"/>
      <c r="G68" s="17" t="n"/>
      <c r="H68" s="18">
        <f>IF(G68="","",ROUND(G68*15/115,2))</f>
        <v/>
      </c>
      <c r="I68" s="18">
        <f>IF(G68="","",G68-H68)</f>
        <v/>
      </c>
    </row>
    <row r="69">
      <c r="A69" s="16" t="n"/>
      <c r="B69" s="15" t="n"/>
      <c r="C69" s="15" t="n"/>
      <c r="D69" s="14" t="n"/>
      <c r="E69" s="22">
        <f>IF(D69="","",VLOOKUP(D69,Accounts!$A$2:$B$60,2,FALSE))</f>
        <v/>
      </c>
      <c r="F69" s="15" t="n"/>
      <c r="G69" s="17" t="n"/>
      <c r="H69" s="18">
        <f>IF(G69="","",ROUND(G69*15/115,2))</f>
        <v/>
      </c>
      <c r="I69" s="18">
        <f>IF(G69="","",G69-H69)</f>
        <v/>
      </c>
    </row>
    <row r="70">
      <c r="A70" s="16" t="n"/>
      <c r="B70" s="15" t="n"/>
      <c r="C70" s="15" t="n"/>
      <c r="D70" s="14" t="n"/>
      <c r="E70" s="22">
        <f>IF(D70="","",VLOOKUP(D70,Accounts!$A$2:$B$60,2,FALSE))</f>
        <v/>
      </c>
      <c r="F70" s="15" t="n"/>
      <c r="G70" s="17" t="n"/>
      <c r="H70" s="18">
        <f>IF(G70="","",ROUND(G70*15/115,2))</f>
        <v/>
      </c>
      <c r="I70" s="18">
        <f>IF(G70="","",G70-H70)</f>
        <v/>
      </c>
    </row>
    <row r="71">
      <c r="A71" s="16" t="n"/>
      <c r="B71" s="15" t="n"/>
      <c r="C71" s="15" t="n"/>
      <c r="D71" s="14" t="n"/>
      <c r="E71" s="22">
        <f>IF(D71="","",VLOOKUP(D71,Accounts!$A$2:$B$60,2,FALSE))</f>
        <v/>
      </c>
      <c r="F71" s="15" t="n"/>
      <c r="G71" s="17" t="n"/>
      <c r="H71" s="18">
        <f>IF(G71="","",ROUND(G71*15/115,2))</f>
        <v/>
      </c>
      <c r="I71" s="18">
        <f>IF(G71="","",G71-H71)</f>
        <v/>
      </c>
    </row>
    <row r="72">
      <c r="A72" s="16" t="n"/>
      <c r="B72" s="15" t="n"/>
      <c r="C72" s="15" t="n"/>
      <c r="D72" s="14" t="n"/>
      <c r="E72" s="22">
        <f>IF(D72="","",VLOOKUP(D72,Accounts!$A$2:$B$60,2,FALSE))</f>
        <v/>
      </c>
      <c r="F72" s="15" t="n"/>
      <c r="G72" s="17" t="n"/>
      <c r="H72" s="18">
        <f>IF(G72="","",ROUND(G72*15/115,2))</f>
        <v/>
      </c>
      <c r="I72" s="18">
        <f>IF(G72="","",G72-H72)</f>
        <v/>
      </c>
    </row>
    <row r="73">
      <c r="A73" s="16" t="n"/>
      <c r="B73" s="15" t="n"/>
      <c r="C73" s="15" t="n"/>
      <c r="D73" s="14" t="n"/>
      <c r="E73" s="22">
        <f>IF(D73="","",VLOOKUP(D73,Accounts!$A$2:$B$60,2,FALSE))</f>
        <v/>
      </c>
      <c r="F73" s="15" t="n"/>
      <c r="G73" s="17" t="n"/>
      <c r="H73" s="18">
        <f>IF(G73="","",ROUND(G73*15/115,2))</f>
        <v/>
      </c>
      <c r="I73" s="18">
        <f>IF(G73="","",G73-H73)</f>
        <v/>
      </c>
    </row>
    <row r="74">
      <c r="A74" s="16" t="n"/>
      <c r="B74" s="15" t="n"/>
      <c r="C74" s="15" t="n"/>
      <c r="D74" s="14" t="n"/>
      <c r="E74" s="22">
        <f>IF(D74="","",VLOOKUP(D74,Accounts!$A$2:$B$60,2,FALSE))</f>
        <v/>
      </c>
      <c r="F74" s="15" t="n"/>
      <c r="G74" s="17" t="n"/>
      <c r="H74" s="18">
        <f>IF(G74="","",ROUND(G74*15/115,2))</f>
        <v/>
      </c>
      <c r="I74" s="18">
        <f>IF(G74="","",G74-H74)</f>
        <v/>
      </c>
    </row>
    <row r="75">
      <c r="A75" s="16" t="n"/>
      <c r="B75" s="15" t="n"/>
      <c r="C75" s="15" t="n"/>
      <c r="D75" s="14" t="n"/>
      <c r="E75" s="22">
        <f>IF(D75="","",VLOOKUP(D75,Accounts!$A$2:$B$60,2,FALSE))</f>
        <v/>
      </c>
      <c r="F75" s="15" t="n"/>
      <c r="G75" s="17" t="n"/>
      <c r="H75" s="18">
        <f>IF(G75="","",ROUND(G75*15/115,2))</f>
        <v/>
      </c>
      <c r="I75" s="18">
        <f>IF(G75="","",G75-H75)</f>
        <v/>
      </c>
    </row>
    <row r="76">
      <c r="A76" s="16" t="n"/>
      <c r="B76" s="15" t="n"/>
      <c r="C76" s="15" t="n"/>
      <c r="D76" s="14" t="n"/>
      <c r="E76" s="22">
        <f>IF(D76="","",VLOOKUP(D76,Accounts!$A$2:$B$60,2,FALSE))</f>
        <v/>
      </c>
      <c r="F76" s="15" t="n"/>
      <c r="G76" s="17" t="n"/>
      <c r="H76" s="18">
        <f>IF(G76="","",ROUND(G76*15/115,2))</f>
        <v/>
      </c>
      <c r="I76" s="18">
        <f>IF(G76="","",G76-H76)</f>
        <v/>
      </c>
    </row>
    <row r="77">
      <c r="A77" s="16" t="n"/>
      <c r="B77" s="15" t="n"/>
      <c r="C77" s="15" t="n"/>
      <c r="D77" s="14" t="n"/>
      <c r="E77" s="22">
        <f>IF(D77="","",VLOOKUP(D77,Accounts!$A$2:$B$60,2,FALSE))</f>
        <v/>
      </c>
      <c r="F77" s="15" t="n"/>
      <c r="G77" s="17" t="n"/>
      <c r="H77" s="18">
        <f>IF(G77="","",ROUND(G77*15/115,2))</f>
        <v/>
      </c>
      <c r="I77" s="18">
        <f>IF(G77="","",G77-H77)</f>
        <v/>
      </c>
    </row>
    <row r="78">
      <c r="A78" s="16" t="n"/>
      <c r="B78" s="15" t="n"/>
      <c r="C78" s="15" t="n"/>
      <c r="D78" s="14" t="n"/>
      <c r="E78" s="22">
        <f>IF(D78="","",VLOOKUP(D78,Accounts!$A$2:$B$60,2,FALSE))</f>
        <v/>
      </c>
      <c r="F78" s="15" t="n"/>
      <c r="G78" s="17" t="n"/>
      <c r="H78" s="18">
        <f>IF(G78="","",ROUND(G78*15/115,2))</f>
        <v/>
      </c>
      <c r="I78" s="18">
        <f>IF(G78="","",G78-H78)</f>
        <v/>
      </c>
    </row>
    <row r="79">
      <c r="A79" s="16" t="n"/>
      <c r="B79" s="15" t="n"/>
      <c r="C79" s="15" t="n"/>
      <c r="D79" s="14" t="n"/>
      <c r="E79" s="22">
        <f>IF(D79="","",VLOOKUP(D79,Accounts!$A$2:$B$60,2,FALSE))</f>
        <v/>
      </c>
      <c r="F79" s="15" t="n"/>
      <c r="G79" s="17" t="n"/>
      <c r="H79" s="18">
        <f>IF(G79="","",ROUND(G79*15/115,2))</f>
        <v/>
      </c>
      <c r="I79" s="18">
        <f>IF(G79="","",G79-H79)</f>
        <v/>
      </c>
    </row>
    <row r="80">
      <c r="A80" s="16" t="n"/>
      <c r="B80" s="15" t="n"/>
      <c r="C80" s="15" t="n"/>
      <c r="D80" s="14" t="n"/>
      <c r="E80" s="22">
        <f>IF(D80="","",VLOOKUP(D80,Accounts!$A$2:$B$60,2,FALSE))</f>
        <v/>
      </c>
      <c r="F80" s="15" t="n"/>
      <c r="G80" s="17" t="n"/>
      <c r="H80" s="18">
        <f>IF(G80="","",ROUND(G80*15/115,2))</f>
        <v/>
      </c>
      <c r="I80" s="18">
        <f>IF(G80="","",G80-H80)</f>
        <v/>
      </c>
    </row>
    <row r="81">
      <c r="A81" s="16" t="n"/>
      <c r="B81" s="15" t="n"/>
      <c r="C81" s="15" t="n"/>
      <c r="D81" s="14" t="n"/>
      <c r="E81" s="22">
        <f>IF(D81="","",VLOOKUP(D81,Accounts!$A$2:$B$60,2,FALSE))</f>
        <v/>
      </c>
      <c r="F81" s="15" t="n"/>
      <c r="G81" s="17" t="n"/>
      <c r="H81" s="18">
        <f>IF(G81="","",ROUND(G81*15/115,2))</f>
        <v/>
      </c>
      <c r="I81" s="18">
        <f>IF(G81="","",G81-H81)</f>
        <v/>
      </c>
    </row>
    <row r="82">
      <c r="A82" s="16" t="n"/>
      <c r="B82" s="15" t="n"/>
      <c r="C82" s="15" t="n"/>
      <c r="D82" s="14" t="n"/>
      <c r="E82" s="22">
        <f>IF(D82="","",VLOOKUP(D82,Accounts!$A$2:$B$60,2,FALSE))</f>
        <v/>
      </c>
      <c r="F82" s="15" t="n"/>
      <c r="G82" s="17" t="n"/>
      <c r="H82" s="18">
        <f>IF(G82="","",ROUND(G82*15/115,2))</f>
        <v/>
      </c>
      <c r="I82" s="18">
        <f>IF(G82="","",G82-H82)</f>
        <v/>
      </c>
    </row>
    <row r="83">
      <c r="A83" s="16" t="n"/>
      <c r="B83" s="15" t="n"/>
      <c r="C83" s="15" t="n"/>
      <c r="D83" s="14" t="n"/>
      <c r="E83" s="22">
        <f>IF(D83="","",VLOOKUP(D83,Accounts!$A$2:$B$60,2,FALSE))</f>
        <v/>
      </c>
      <c r="F83" s="15" t="n"/>
      <c r="G83" s="17" t="n"/>
      <c r="H83" s="18">
        <f>IF(G83="","",ROUND(G83*15/115,2))</f>
        <v/>
      </c>
      <c r="I83" s="18">
        <f>IF(G83="","",G83-H83)</f>
        <v/>
      </c>
    </row>
    <row r="84">
      <c r="A84" s="16" t="n"/>
      <c r="B84" s="15" t="n"/>
      <c r="C84" s="15" t="n"/>
      <c r="D84" s="14" t="n"/>
      <c r="E84" s="22">
        <f>IF(D84="","",VLOOKUP(D84,Accounts!$A$2:$B$60,2,FALSE))</f>
        <v/>
      </c>
      <c r="F84" s="15" t="n"/>
      <c r="G84" s="17" t="n"/>
      <c r="H84" s="18">
        <f>IF(G84="","",ROUND(G84*15/115,2))</f>
        <v/>
      </c>
      <c r="I84" s="18">
        <f>IF(G84="","",G84-H84)</f>
        <v/>
      </c>
    </row>
    <row r="85">
      <c r="A85" s="16" t="n"/>
      <c r="B85" s="15" t="n"/>
      <c r="C85" s="15" t="n"/>
      <c r="D85" s="14" t="n"/>
      <c r="E85" s="22">
        <f>IF(D85="","",VLOOKUP(D85,Accounts!$A$2:$B$60,2,FALSE))</f>
        <v/>
      </c>
      <c r="F85" s="15" t="n"/>
      <c r="G85" s="17" t="n"/>
      <c r="H85" s="18">
        <f>IF(G85="","",ROUND(G85*15/115,2))</f>
        <v/>
      </c>
      <c r="I85" s="18">
        <f>IF(G85="","",G85-H85)</f>
        <v/>
      </c>
    </row>
    <row r="86">
      <c r="A86" s="16" t="n"/>
      <c r="B86" s="15" t="n"/>
      <c r="C86" s="15" t="n"/>
      <c r="D86" s="14" t="n"/>
      <c r="E86" s="22">
        <f>IF(D86="","",VLOOKUP(D86,Accounts!$A$2:$B$60,2,FALSE))</f>
        <v/>
      </c>
      <c r="F86" s="15" t="n"/>
      <c r="G86" s="17" t="n"/>
      <c r="H86" s="18">
        <f>IF(G86="","",ROUND(G86*15/115,2))</f>
        <v/>
      </c>
      <c r="I86" s="18">
        <f>IF(G86="","",G86-H86)</f>
        <v/>
      </c>
    </row>
    <row r="87">
      <c r="A87" s="16" t="n"/>
      <c r="B87" s="15" t="n"/>
      <c r="C87" s="15" t="n"/>
      <c r="D87" s="14" t="n"/>
      <c r="E87" s="22">
        <f>IF(D87="","",VLOOKUP(D87,Accounts!$A$2:$B$60,2,FALSE))</f>
        <v/>
      </c>
      <c r="F87" s="15" t="n"/>
      <c r="G87" s="17" t="n"/>
      <c r="H87" s="18">
        <f>IF(G87="","",ROUND(G87*15/115,2))</f>
        <v/>
      </c>
      <c r="I87" s="18">
        <f>IF(G87="","",G87-H87)</f>
        <v/>
      </c>
    </row>
    <row r="88">
      <c r="A88" s="16" t="n"/>
      <c r="B88" s="15" t="n"/>
      <c r="C88" s="15" t="n"/>
      <c r="D88" s="14" t="n"/>
      <c r="E88" s="22">
        <f>IF(D88="","",VLOOKUP(D88,Accounts!$A$2:$B$60,2,FALSE))</f>
        <v/>
      </c>
      <c r="F88" s="15" t="n"/>
      <c r="G88" s="17" t="n"/>
      <c r="H88" s="18">
        <f>IF(G88="","",ROUND(G88*15/115,2))</f>
        <v/>
      </c>
      <c r="I88" s="18">
        <f>IF(G88="","",G88-H88)</f>
        <v/>
      </c>
    </row>
    <row r="89">
      <c r="A89" s="16" t="n"/>
      <c r="B89" s="15" t="n"/>
      <c r="C89" s="15" t="n"/>
      <c r="D89" s="14" t="n"/>
      <c r="E89" s="22">
        <f>IF(D89="","",VLOOKUP(D89,Accounts!$A$2:$B$60,2,FALSE))</f>
        <v/>
      </c>
      <c r="F89" s="15" t="n"/>
      <c r="G89" s="17" t="n"/>
      <c r="H89" s="18">
        <f>IF(G89="","",ROUND(G89*15/115,2))</f>
        <v/>
      </c>
      <c r="I89" s="18">
        <f>IF(G89="","",G89-H89)</f>
        <v/>
      </c>
    </row>
    <row r="90">
      <c r="A90" s="16" t="n"/>
      <c r="B90" s="15" t="n"/>
      <c r="C90" s="15" t="n"/>
      <c r="D90" s="14" t="n"/>
      <c r="E90" s="22">
        <f>IF(D90="","",VLOOKUP(D90,Accounts!$A$2:$B$60,2,FALSE))</f>
        <v/>
      </c>
      <c r="F90" s="15" t="n"/>
      <c r="G90" s="17" t="n"/>
      <c r="H90" s="18">
        <f>IF(G90="","",ROUND(G90*15/115,2))</f>
        <v/>
      </c>
      <c r="I90" s="18">
        <f>IF(G90="","",G90-H90)</f>
        <v/>
      </c>
    </row>
    <row r="91">
      <c r="A91" s="16" t="n"/>
      <c r="B91" s="15" t="n"/>
      <c r="C91" s="15" t="n"/>
      <c r="D91" s="14" t="n"/>
      <c r="E91" s="22">
        <f>IF(D91="","",VLOOKUP(D91,Accounts!$A$2:$B$60,2,FALSE))</f>
        <v/>
      </c>
      <c r="F91" s="15" t="n"/>
      <c r="G91" s="17" t="n"/>
      <c r="H91" s="18">
        <f>IF(G91="","",ROUND(G91*15/115,2))</f>
        <v/>
      </c>
      <c r="I91" s="18">
        <f>IF(G91="","",G91-H91)</f>
        <v/>
      </c>
    </row>
    <row r="92">
      <c r="A92" s="16" t="n"/>
      <c r="B92" s="15" t="n"/>
      <c r="C92" s="15" t="n"/>
      <c r="D92" s="14" t="n"/>
      <c r="E92" s="22">
        <f>IF(D92="","",VLOOKUP(D92,Accounts!$A$2:$B$60,2,FALSE))</f>
        <v/>
      </c>
      <c r="F92" s="15" t="n"/>
      <c r="G92" s="17" t="n"/>
      <c r="H92" s="18">
        <f>IF(G92="","",ROUND(G92*15/115,2))</f>
        <v/>
      </c>
      <c r="I92" s="18">
        <f>IF(G92="","",G92-H92)</f>
        <v/>
      </c>
    </row>
    <row r="93">
      <c r="A93" s="16" t="n"/>
      <c r="B93" s="15" t="n"/>
      <c r="C93" s="15" t="n"/>
      <c r="D93" s="14" t="n"/>
      <c r="E93" s="22">
        <f>IF(D93="","",VLOOKUP(D93,Accounts!$A$2:$B$60,2,FALSE))</f>
        <v/>
      </c>
      <c r="F93" s="15" t="n"/>
      <c r="G93" s="17" t="n"/>
      <c r="H93" s="18">
        <f>IF(G93="","",ROUND(G93*15/115,2))</f>
        <v/>
      </c>
      <c r="I93" s="18">
        <f>IF(G93="","",G93-H93)</f>
        <v/>
      </c>
    </row>
    <row r="94">
      <c r="A94" s="16" t="n"/>
      <c r="B94" s="15" t="n"/>
      <c r="C94" s="15" t="n"/>
      <c r="D94" s="14" t="n"/>
      <c r="E94" s="22">
        <f>IF(D94="","",VLOOKUP(D94,Accounts!$A$2:$B$60,2,FALSE))</f>
        <v/>
      </c>
      <c r="F94" s="15" t="n"/>
      <c r="G94" s="17" t="n"/>
      <c r="H94" s="18">
        <f>IF(G94="","",ROUND(G94*15/115,2))</f>
        <v/>
      </c>
      <c r="I94" s="18">
        <f>IF(G94="","",G94-H94)</f>
        <v/>
      </c>
    </row>
    <row r="95">
      <c r="A95" s="16" t="n"/>
      <c r="B95" s="15" t="n"/>
      <c r="C95" s="15" t="n"/>
      <c r="D95" s="14" t="n"/>
      <c r="E95" s="22">
        <f>IF(D95="","",VLOOKUP(D95,Accounts!$A$2:$B$60,2,FALSE))</f>
        <v/>
      </c>
      <c r="F95" s="15" t="n"/>
      <c r="G95" s="17" t="n"/>
      <c r="H95" s="18">
        <f>IF(G95="","",ROUND(G95*15/115,2))</f>
        <v/>
      </c>
      <c r="I95" s="18">
        <f>IF(G95="","",G95-H95)</f>
        <v/>
      </c>
    </row>
    <row r="96">
      <c r="A96" s="16" t="n"/>
      <c r="B96" s="15" t="n"/>
      <c r="C96" s="15" t="n"/>
      <c r="D96" s="14" t="n"/>
      <c r="E96" s="22">
        <f>IF(D96="","",VLOOKUP(D96,Accounts!$A$2:$B$60,2,FALSE))</f>
        <v/>
      </c>
      <c r="F96" s="15" t="n"/>
      <c r="G96" s="17" t="n"/>
      <c r="H96" s="18">
        <f>IF(G96="","",ROUND(G96*15/115,2))</f>
        <v/>
      </c>
      <c r="I96" s="18">
        <f>IF(G96="","",G96-H96)</f>
        <v/>
      </c>
    </row>
    <row r="97">
      <c r="A97" s="16" t="n"/>
      <c r="B97" s="15" t="n"/>
      <c r="C97" s="15" t="n"/>
      <c r="D97" s="14" t="n"/>
      <c r="E97" s="22">
        <f>IF(D97="","",VLOOKUP(D97,Accounts!$A$2:$B$60,2,FALSE))</f>
        <v/>
      </c>
      <c r="F97" s="15" t="n"/>
      <c r="G97" s="17" t="n"/>
      <c r="H97" s="18">
        <f>IF(G97="","",ROUND(G97*15/115,2))</f>
        <v/>
      </c>
      <c r="I97" s="18">
        <f>IF(G97="","",G97-H97)</f>
        <v/>
      </c>
    </row>
    <row r="98">
      <c r="A98" s="16" t="n"/>
      <c r="B98" s="15" t="n"/>
      <c r="C98" s="15" t="n"/>
      <c r="D98" s="14" t="n"/>
      <c r="E98" s="22">
        <f>IF(D98="","",VLOOKUP(D98,Accounts!$A$2:$B$60,2,FALSE))</f>
        <v/>
      </c>
      <c r="F98" s="15" t="n"/>
      <c r="G98" s="17" t="n"/>
      <c r="H98" s="18">
        <f>IF(G98="","",ROUND(G98*15/115,2))</f>
        <v/>
      </c>
      <c r="I98" s="18">
        <f>IF(G98="","",G98-H98)</f>
        <v/>
      </c>
    </row>
    <row r="99">
      <c r="A99" s="16" t="n"/>
      <c r="B99" s="15" t="n"/>
      <c r="C99" s="15" t="n"/>
      <c r="D99" s="14" t="n"/>
      <c r="E99" s="22">
        <f>IF(D99="","",VLOOKUP(D99,Accounts!$A$2:$B$60,2,FALSE))</f>
        <v/>
      </c>
      <c r="F99" s="15" t="n"/>
      <c r="G99" s="17" t="n"/>
      <c r="H99" s="18">
        <f>IF(G99="","",ROUND(G99*15/115,2))</f>
        <v/>
      </c>
      <c r="I99" s="18">
        <f>IF(G99="","",G99-H99)</f>
        <v/>
      </c>
    </row>
    <row r="100">
      <c r="A100" s="16" t="n"/>
      <c r="B100" s="15" t="n"/>
      <c r="C100" s="15" t="n"/>
      <c r="D100" s="14" t="n"/>
      <c r="E100" s="22">
        <f>IF(D100="","",VLOOKUP(D100,Accounts!$A$2:$B$60,2,FALSE))</f>
        <v/>
      </c>
      <c r="F100" s="15" t="n"/>
      <c r="G100" s="17" t="n"/>
      <c r="H100" s="18">
        <f>IF(G100="","",ROUND(G100*15/115,2))</f>
        <v/>
      </c>
      <c r="I100" s="18">
        <f>IF(G100="","",G100-H100)</f>
        <v/>
      </c>
    </row>
    <row r="101">
      <c r="A101" s="16" t="n"/>
      <c r="B101" s="15" t="n"/>
      <c r="C101" s="15" t="n"/>
      <c r="D101" s="14" t="n"/>
      <c r="E101" s="22">
        <f>IF(D101="","",VLOOKUP(D101,Accounts!$A$2:$B$60,2,FALSE))</f>
        <v/>
      </c>
      <c r="F101" s="15" t="n"/>
      <c r="G101" s="17" t="n"/>
      <c r="H101" s="18">
        <f>IF(G101="","",ROUND(G101*15/115,2))</f>
        <v/>
      </c>
      <c r="I101" s="18">
        <f>IF(G101="","",G101-H101)</f>
        <v/>
      </c>
    </row>
    <row r="102">
      <c r="A102" s="16" t="n"/>
      <c r="B102" s="15" t="n"/>
      <c r="C102" s="15" t="n"/>
      <c r="D102" s="14" t="n"/>
      <c r="E102" s="22">
        <f>IF(D102="","",VLOOKUP(D102,Accounts!$A$2:$B$60,2,FALSE))</f>
        <v/>
      </c>
      <c r="F102" s="15" t="n"/>
      <c r="G102" s="17" t="n"/>
      <c r="H102" s="18">
        <f>IF(G102="","",ROUND(G102*15/115,2))</f>
        <v/>
      </c>
      <c r="I102" s="18">
        <f>IF(G102="","",G102-H102)</f>
        <v/>
      </c>
    </row>
    <row r="103">
      <c r="A103" s="16" t="n"/>
      <c r="B103" s="15" t="n"/>
      <c r="C103" s="15" t="n"/>
      <c r="D103" s="14" t="n"/>
      <c r="E103" s="22">
        <f>IF(D103="","",VLOOKUP(D103,Accounts!$A$2:$B$60,2,FALSE))</f>
        <v/>
      </c>
      <c r="F103" s="15" t="n"/>
      <c r="G103" s="17" t="n"/>
      <c r="H103" s="18">
        <f>IF(G103="","",ROUND(G103*15/115,2))</f>
        <v/>
      </c>
      <c r="I103" s="18">
        <f>IF(G103="","",G103-H103)</f>
        <v/>
      </c>
    </row>
    <row r="104">
      <c r="A104" s="16" t="n"/>
      <c r="B104" s="15" t="n"/>
      <c r="C104" s="15" t="n"/>
      <c r="D104" s="14" t="n"/>
      <c r="E104" s="22">
        <f>IF(D104="","",VLOOKUP(D104,Accounts!$A$2:$B$60,2,FALSE))</f>
        <v/>
      </c>
      <c r="F104" s="15" t="n"/>
      <c r="G104" s="17" t="n"/>
      <c r="H104" s="18">
        <f>IF(G104="","",ROUND(G104*15/115,2))</f>
        <v/>
      </c>
      <c r="I104" s="18">
        <f>IF(G104="","",G104-H104)</f>
        <v/>
      </c>
    </row>
    <row r="105">
      <c r="A105" s="16" t="n"/>
      <c r="B105" s="15" t="n"/>
      <c r="C105" s="15" t="n"/>
      <c r="D105" s="14" t="n"/>
      <c r="E105" s="22">
        <f>IF(D105="","",VLOOKUP(D105,Accounts!$A$2:$B$60,2,FALSE))</f>
        <v/>
      </c>
      <c r="F105" s="15" t="n"/>
      <c r="G105" s="17" t="n"/>
      <c r="H105" s="18">
        <f>IF(G105="","",ROUND(G105*15/115,2))</f>
        <v/>
      </c>
      <c r="I105" s="18">
        <f>IF(G105="","",G105-H105)</f>
        <v/>
      </c>
    </row>
    <row r="106">
      <c r="A106" s="16" t="n"/>
      <c r="B106" s="15" t="n"/>
      <c r="C106" s="15" t="n"/>
      <c r="D106" s="14" t="n"/>
      <c r="E106" s="22">
        <f>IF(D106="","",VLOOKUP(D106,Accounts!$A$2:$B$60,2,FALSE))</f>
        <v/>
      </c>
      <c r="F106" s="15" t="n"/>
      <c r="G106" s="17" t="n"/>
      <c r="H106" s="18">
        <f>IF(G106="","",ROUND(G106*15/115,2))</f>
        <v/>
      </c>
      <c r="I106" s="18">
        <f>IF(G106="","",G106-H106)</f>
        <v/>
      </c>
    </row>
    <row r="107">
      <c r="A107" s="16" t="n"/>
      <c r="B107" s="15" t="n"/>
      <c r="C107" s="15" t="n"/>
      <c r="D107" s="14" t="n"/>
      <c r="E107" s="22">
        <f>IF(D107="","",VLOOKUP(D107,Accounts!$A$2:$B$60,2,FALSE))</f>
        <v/>
      </c>
      <c r="F107" s="15" t="n"/>
      <c r="G107" s="17" t="n"/>
      <c r="H107" s="18">
        <f>IF(G107="","",ROUND(G107*15/115,2))</f>
        <v/>
      </c>
      <c r="I107" s="18">
        <f>IF(G107="","",G107-H107)</f>
        <v/>
      </c>
    </row>
    <row r="108">
      <c r="A108" s="16" t="n"/>
      <c r="B108" s="15" t="n"/>
      <c r="C108" s="15" t="n"/>
      <c r="D108" s="14" t="n"/>
      <c r="E108" s="22">
        <f>IF(D108="","",VLOOKUP(D108,Accounts!$A$2:$B$60,2,FALSE))</f>
        <v/>
      </c>
      <c r="F108" s="15" t="n"/>
      <c r="G108" s="17" t="n"/>
      <c r="H108" s="18">
        <f>IF(G108="","",ROUND(G108*15/115,2))</f>
        <v/>
      </c>
      <c r="I108" s="18">
        <f>IF(G108="","",G108-H108)</f>
        <v/>
      </c>
    </row>
    <row r="109">
      <c r="A109" s="16" t="n"/>
      <c r="B109" s="15" t="n"/>
      <c r="C109" s="15" t="n"/>
      <c r="D109" s="14" t="n"/>
      <c r="E109" s="22">
        <f>IF(D109="","",VLOOKUP(D109,Accounts!$A$2:$B$60,2,FALSE))</f>
        <v/>
      </c>
      <c r="F109" s="15" t="n"/>
      <c r="G109" s="17" t="n"/>
      <c r="H109" s="18">
        <f>IF(G109="","",ROUND(G109*15/115,2))</f>
        <v/>
      </c>
      <c r="I109" s="18">
        <f>IF(G109="","",G109-H109)</f>
        <v/>
      </c>
    </row>
    <row r="110">
      <c r="A110" s="16" t="n"/>
      <c r="B110" s="15" t="n"/>
      <c r="C110" s="15" t="n"/>
      <c r="D110" s="14" t="n"/>
      <c r="E110" s="22">
        <f>IF(D110="","",VLOOKUP(D110,Accounts!$A$2:$B$60,2,FALSE))</f>
        <v/>
      </c>
      <c r="F110" s="15" t="n"/>
      <c r="G110" s="17" t="n"/>
      <c r="H110" s="18">
        <f>IF(G110="","",ROUND(G110*15/115,2))</f>
        <v/>
      </c>
      <c r="I110" s="18">
        <f>IF(G110="","",G110-H110)</f>
        <v/>
      </c>
    </row>
    <row r="111">
      <c r="A111" s="16" t="n"/>
      <c r="B111" s="15" t="n"/>
      <c r="C111" s="15" t="n"/>
      <c r="D111" s="14" t="n"/>
      <c r="E111" s="22">
        <f>IF(D111="","",VLOOKUP(D111,Accounts!$A$2:$B$60,2,FALSE))</f>
        <v/>
      </c>
      <c r="F111" s="15" t="n"/>
      <c r="G111" s="17" t="n"/>
      <c r="H111" s="18">
        <f>IF(G111="","",ROUND(G111*15/115,2))</f>
        <v/>
      </c>
      <c r="I111" s="18">
        <f>IF(G111="","",G111-H111)</f>
        <v/>
      </c>
    </row>
    <row r="112">
      <c r="A112" s="16" t="n"/>
      <c r="B112" s="15" t="n"/>
      <c r="C112" s="15" t="n"/>
      <c r="D112" s="14" t="n"/>
      <c r="E112" s="22">
        <f>IF(D112="","",VLOOKUP(D112,Accounts!$A$2:$B$60,2,FALSE))</f>
        <v/>
      </c>
      <c r="F112" s="15" t="n"/>
      <c r="G112" s="17" t="n"/>
      <c r="H112" s="18">
        <f>IF(G112="","",ROUND(G112*15/115,2))</f>
        <v/>
      </c>
      <c r="I112" s="18">
        <f>IF(G112="","",G112-H112)</f>
        <v/>
      </c>
    </row>
    <row r="113">
      <c r="A113" s="16" t="n"/>
      <c r="B113" s="15" t="n"/>
      <c r="C113" s="15" t="n"/>
      <c r="D113" s="14" t="n"/>
      <c r="E113" s="22">
        <f>IF(D113="","",VLOOKUP(D113,Accounts!$A$2:$B$60,2,FALSE))</f>
        <v/>
      </c>
      <c r="F113" s="15" t="n"/>
      <c r="G113" s="17" t="n"/>
      <c r="H113" s="18">
        <f>IF(G113="","",ROUND(G113*15/115,2))</f>
        <v/>
      </c>
      <c r="I113" s="18">
        <f>IF(G113="","",G113-H113)</f>
        <v/>
      </c>
    </row>
    <row r="114">
      <c r="A114" s="16" t="n"/>
      <c r="B114" s="15" t="n"/>
      <c r="C114" s="15" t="n"/>
      <c r="D114" s="14" t="n"/>
      <c r="E114" s="22">
        <f>IF(D114="","",VLOOKUP(D114,Accounts!$A$2:$B$60,2,FALSE))</f>
        <v/>
      </c>
      <c r="F114" s="15" t="n"/>
      <c r="G114" s="17" t="n"/>
      <c r="H114" s="18">
        <f>IF(G114="","",ROUND(G114*15/115,2))</f>
        <v/>
      </c>
      <c r="I114" s="18">
        <f>IF(G114="","",G114-H114)</f>
        <v/>
      </c>
    </row>
    <row r="115">
      <c r="A115" s="16" t="n"/>
      <c r="B115" s="15" t="n"/>
      <c r="C115" s="15" t="n"/>
      <c r="D115" s="14" t="n"/>
      <c r="E115" s="22">
        <f>IF(D115="","",VLOOKUP(D115,Accounts!$A$2:$B$60,2,FALSE))</f>
        <v/>
      </c>
      <c r="F115" s="15" t="n"/>
      <c r="G115" s="17" t="n"/>
      <c r="H115" s="18">
        <f>IF(G115="","",ROUND(G115*15/115,2))</f>
        <v/>
      </c>
      <c r="I115" s="18">
        <f>IF(G115="","",G115-H115)</f>
        <v/>
      </c>
    </row>
    <row r="116">
      <c r="A116" s="16" t="n"/>
      <c r="B116" s="15" t="n"/>
      <c r="C116" s="15" t="n"/>
      <c r="D116" s="14" t="n"/>
      <c r="E116" s="22">
        <f>IF(D116="","",VLOOKUP(D116,Accounts!$A$2:$B$60,2,FALSE))</f>
        <v/>
      </c>
      <c r="F116" s="15" t="n"/>
      <c r="G116" s="17" t="n"/>
      <c r="H116" s="18">
        <f>IF(G116="","",ROUND(G116*15/115,2))</f>
        <v/>
      </c>
      <c r="I116" s="18">
        <f>IF(G116="","",G116-H116)</f>
        <v/>
      </c>
    </row>
    <row r="117">
      <c r="A117" s="16" t="n"/>
      <c r="B117" s="15" t="n"/>
      <c r="C117" s="15" t="n"/>
      <c r="D117" s="14" t="n"/>
      <c r="E117" s="22">
        <f>IF(D117="","",VLOOKUP(D117,Accounts!$A$2:$B$60,2,FALSE))</f>
        <v/>
      </c>
      <c r="F117" s="15" t="n"/>
      <c r="G117" s="17" t="n"/>
      <c r="H117" s="18">
        <f>IF(G117="","",ROUND(G117*15/115,2))</f>
        <v/>
      </c>
      <c r="I117" s="18">
        <f>IF(G117="","",G117-H117)</f>
        <v/>
      </c>
    </row>
    <row r="118">
      <c r="A118" s="16" t="n"/>
      <c r="B118" s="15" t="n"/>
      <c r="C118" s="15" t="n"/>
      <c r="D118" s="14" t="n"/>
      <c r="E118" s="22">
        <f>IF(D118="","",VLOOKUP(D118,Accounts!$A$2:$B$60,2,FALSE))</f>
        <v/>
      </c>
      <c r="F118" s="15" t="n"/>
      <c r="G118" s="17" t="n"/>
      <c r="H118" s="18">
        <f>IF(G118="","",ROUND(G118*15/115,2))</f>
        <v/>
      </c>
      <c r="I118" s="18">
        <f>IF(G118="","",G118-H118)</f>
        <v/>
      </c>
    </row>
    <row r="119">
      <c r="A119" s="16" t="n"/>
      <c r="B119" s="15" t="n"/>
      <c r="C119" s="15" t="n"/>
      <c r="D119" s="14" t="n"/>
      <c r="E119" s="22">
        <f>IF(D119="","",VLOOKUP(D119,Accounts!$A$2:$B$60,2,FALSE))</f>
        <v/>
      </c>
      <c r="F119" s="15" t="n"/>
      <c r="G119" s="17" t="n"/>
      <c r="H119" s="18">
        <f>IF(G119="","",ROUND(G119*15/115,2))</f>
        <v/>
      </c>
      <c r="I119" s="18">
        <f>IF(G119="","",G119-H119)</f>
        <v/>
      </c>
    </row>
    <row r="120">
      <c r="A120" s="16" t="n"/>
      <c r="B120" s="15" t="n"/>
      <c r="C120" s="15" t="n"/>
      <c r="D120" s="14" t="n"/>
      <c r="E120" s="22">
        <f>IF(D120="","",VLOOKUP(D120,Accounts!$A$2:$B$60,2,FALSE))</f>
        <v/>
      </c>
      <c r="F120" s="15" t="n"/>
      <c r="G120" s="17" t="n"/>
      <c r="H120" s="18">
        <f>IF(G120="","",ROUND(G120*15/115,2))</f>
        <v/>
      </c>
      <c r="I120" s="18">
        <f>IF(G120="","",G120-H120)</f>
        <v/>
      </c>
    </row>
    <row r="121">
      <c r="A121" s="16" t="n"/>
      <c r="B121" s="15" t="n"/>
      <c r="C121" s="15" t="n"/>
      <c r="D121" s="14" t="n"/>
      <c r="E121" s="22">
        <f>IF(D121="","",VLOOKUP(D121,Accounts!$A$2:$B$60,2,FALSE))</f>
        <v/>
      </c>
      <c r="F121" s="15" t="n"/>
      <c r="G121" s="17" t="n"/>
      <c r="H121" s="18">
        <f>IF(G121="","",ROUND(G121*15/115,2))</f>
        <v/>
      </c>
      <c r="I121" s="18">
        <f>IF(G121="","",G121-H121)</f>
        <v/>
      </c>
    </row>
    <row r="122">
      <c r="A122" s="16" t="n"/>
      <c r="B122" s="15" t="n"/>
      <c r="C122" s="15" t="n"/>
      <c r="D122" s="14" t="n"/>
      <c r="E122" s="22">
        <f>IF(D122="","",VLOOKUP(D122,Accounts!$A$2:$B$60,2,FALSE))</f>
        <v/>
      </c>
      <c r="F122" s="15" t="n"/>
      <c r="G122" s="17" t="n"/>
      <c r="H122" s="18">
        <f>IF(G122="","",ROUND(G122*15/115,2))</f>
        <v/>
      </c>
      <c r="I122" s="18">
        <f>IF(G122="","",G122-H122)</f>
        <v/>
      </c>
    </row>
    <row r="123">
      <c r="A123" s="16" t="n"/>
      <c r="B123" s="15" t="n"/>
      <c r="C123" s="15" t="n"/>
      <c r="D123" s="14" t="n"/>
      <c r="E123" s="22">
        <f>IF(D123="","",VLOOKUP(D123,Accounts!$A$2:$B$60,2,FALSE))</f>
        <v/>
      </c>
      <c r="F123" s="15" t="n"/>
      <c r="G123" s="17" t="n"/>
      <c r="H123" s="18">
        <f>IF(G123="","",ROUND(G123*15/115,2))</f>
        <v/>
      </c>
      <c r="I123" s="18">
        <f>IF(G123="","",G123-H123)</f>
        <v/>
      </c>
    </row>
    <row r="124">
      <c r="A124" s="16" t="n"/>
      <c r="B124" s="15" t="n"/>
      <c r="C124" s="15" t="n"/>
      <c r="D124" s="14" t="n"/>
      <c r="E124" s="22">
        <f>IF(D124="","",VLOOKUP(D124,Accounts!$A$2:$B$60,2,FALSE))</f>
        <v/>
      </c>
      <c r="F124" s="15" t="n"/>
      <c r="G124" s="17" t="n"/>
      <c r="H124" s="18">
        <f>IF(G124="","",ROUND(G124*15/115,2))</f>
        <v/>
      </c>
      <c r="I124" s="18">
        <f>IF(G124="","",G124-H124)</f>
        <v/>
      </c>
    </row>
    <row r="125">
      <c r="A125" s="16" t="n"/>
      <c r="B125" s="15" t="n"/>
      <c r="C125" s="15" t="n"/>
      <c r="D125" s="14" t="n"/>
      <c r="E125" s="22">
        <f>IF(D125="","",VLOOKUP(D125,Accounts!$A$2:$B$60,2,FALSE))</f>
        <v/>
      </c>
      <c r="F125" s="15" t="n"/>
      <c r="G125" s="17" t="n"/>
      <c r="H125" s="18">
        <f>IF(G125="","",ROUND(G125*15/115,2))</f>
        <v/>
      </c>
      <c r="I125" s="18">
        <f>IF(G125="","",G125-H125)</f>
        <v/>
      </c>
    </row>
    <row r="126">
      <c r="A126" s="16" t="n"/>
      <c r="B126" s="15" t="n"/>
      <c r="C126" s="15" t="n"/>
      <c r="D126" s="14" t="n"/>
      <c r="E126" s="22">
        <f>IF(D126="","",VLOOKUP(D126,Accounts!$A$2:$B$60,2,FALSE))</f>
        <v/>
      </c>
      <c r="F126" s="15" t="n"/>
      <c r="G126" s="17" t="n"/>
      <c r="H126" s="18">
        <f>IF(G126="","",ROUND(G126*15/115,2))</f>
        <v/>
      </c>
      <c r="I126" s="18">
        <f>IF(G126="","",G126-H126)</f>
        <v/>
      </c>
    </row>
    <row r="127">
      <c r="A127" s="16" t="n"/>
      <c r="B127" s="15" t="n"/>
      <c r="C127" s="15" t="n"/>
      <c r="D127" s="14" t="n"/>
      <c r="E127" s="22">
        <f>IF(D127="","",VLOOKUP(D127,Accounts!$A$2:$B$60,2,FALSE))</f>
        <v/>
      </c>
      <c r="F127" s="15" t="n"/>
      <c r="G127" s="17" t="n"/>
      <c r="H127" s="18">
        <f>IF(G127="","",ROUND(G127*15/115,2))</f>
        <v/>
      </c>
      <c r="I127" s="18">
        <f>IF(G127="","",G127-H127)</f>
        <v/>
      </c>
    </row>
    <row r="128">
      <c r="A128" s="16" t="n"/>
      <c r="B128" s="15" t="n"/>
      <c r="C128" s="15" t="n"/>
      <c r="D128" s="14" t="n"/>
      <c r="E128" s="22">
        <f>IF(D128="","",VLOOKUP(D128,Accounts!$A$2:$B$60,2,FALSE))</f>
        <v/>
      </c>
      <c r="F128" s="15" t="n"/>
      <c r="G128" s="17" t="n"/>
      <c r="H128" s="18">
        <f>IF(G128="","",ROUND(G128*15/115,2))</f>
        <v/>
      </c>
      <c r="I128" s="18">
        <f>IF(G128="","",G128-H128)</f>
        <v/>
      </c>
    </row>
    <row r="129">
      <c r="A129" s="16" t="n"/>
      <c r="B129" s="15" t="n"/>
      <c r="C129" s="15" t="n"/>
      <c r="D129" s="14" t="n"/>
      <c r="E129" s="22">
        <f>IF(D129="","",VLOOKUP(D129,Accounts!$A$2:$B$60,2,FALSE))</f>
        <v/>
      </c>
      <c r="F129" s="15" t="n"/>
      <c r="G129" s="17" t="n"/>
      <c r="H129" s="18">
        <f>IF(G129="","",ROUND(G129*15/115,2))</f>
        <v/>
      </c>
      <c r="I129" s="18">
        <f>IF(G129="","",G129-H129)</f>
        <v/>
      </c>
    </row>
    <row r="130">
      <c r="A130" s="16" t="n"/>
      <c r="B130" s="15" t="n"/>
      <c r="C130" s="15" t="n"/>
      <c r="D130" s="14" t="n"/>
      <c r="E130" s="22">
        <f>IF(D130="","",VLOOKUP(D130,Accounts!$A$2:$B$60,2,FALSE))</f>
        <v/>
      </c>
      <c r="F130" s="15" t="n"/>
      <c r="G130" s="17" t="n"/>
      <c r="H130" s="18">
        <f>IF(G130="","",ROUND(G130*15/115,2))</f>
        <v/>
      </c>
      <c r="I130" s="18">
        <f>IF(G130="","",G130-H130)</f>
        <v/>
      </c>
    </row>
    <row r="131">
      <c r="A131" s="16" t="n"/>
      <c r="B131" s="15" t="n"/>
      <c r="C131" s="15" t="n"/>
      <c r="D131" s="14" t="n"/>
      <c r="E131" s="22">
        <f>IF(D131="","",VLOOKUP(D131,Accounts!$A$2:$B$60,2,FALSE))</f>
        <v/>
      </c>
      <c r="F131" s="15" t="n"/>
      <c r="G131" s="17" t="n"/>
      <c r="H131" s="18">
        <f>IF(G131="","",ROUND(G131*15/115,2))</f>
        <v/>
      </c>
      <c r="I131" s="18">
        <f>IF(G131="","",G131-H131)</f>
        <v/>
      </c>
    </row>
    <row r="132">
      <c r="A132" s="16" t="n"/>
      <c r="B132" s="15" t="n"/>
      <c r="C132" s="15" t="n"/>
      <c r="D132" s="14" t="n"/>
      <c r="E132" s="22">
        <f>IF(D132="","",VLOOKUP(D132,Accounts!$A$2:$B$60,2,FALSE))</f>
        <v/>
      </c>
      <c r="F132" s="15" t="n"/>
      <c r="G132" s="17" t="n"/>
      <c r="H132" s="18">
        <f>IF(G132="","",ROUND(G132*15/115,2))</f>
        <v/>
      </c>
      <c r="I132" s="18">
        <f>IF(G132="","",G132-H132)</f>
        <v/>
      </c>
    </row>
    <row r="133">
      <c r="A133" s="16" t="n"/>
      <c r="B133" s="15" t="n"/>
      <c r="C133" s="15" t="n"/>
      <c r="D133" s="14" t="n"/>
      <c r="E133" s="22">
        <f>IF(D133="","",VLOOKUP(D133,Accounts!$A$2:$B$60,2,FALSE))</f>
        <v/>
      </c>
      <c r="F133" s="15" t="n"/>
      <c r="G133" s="17" t="n"/>
      <c r="H133" s="18">
        <f>IF(G133="","",ROUND(G133*15/115,2))</f>
        <v/>
      </c>
      <c r="I133" s="18">
        <f>IF(G133="","",G133-H133)</f>
        <v/>
      </c>
    </row>
    <row r="134">
      <c r="A134" s="16" t="n"/>
      <c r="B134" s="15" t="n"/>
      <c r="C134" s="15" t="n"/>
      <c r="D134" s="14" t="n"/>
      <c r="E134" s="22">
        <f>IF(D134="","",VLOOKUP(D134,Accounts!$A$2:$B$60,2,FALSE))</f>
        <v/>
      </c>
      <c r="F134" s="15" t="n"/>
      <c r="G134" s="17" t="n"/>
      <c r="H134" s="18">
        <f>IF(G134="","",ROUND(G134*15/115,2))</f>
        <v/>
      </c>
      <c r="I134" s="18">
        <f>IF(G134="","",G134-H134)</f>
        <v/>
      </c>
    </row>
    <row r="135">
      <c r="A135" s="16" t="n"/>
      <c r="B135" s="15" t="n"/>
      <c r="C135" s="15" t="n"/>
      <c r="D135" s="14" t="n"/>
      <c r="E135" s="22">
        <f>IF(D135="","",VLOOKUP(D135,Accounts!$A$2:$B$60,2,FALSE))</f>
        <v/>
      </c>
      <c r="F135" s="15" t="n"/>
      <c r="G135" s="17" t="n"/>
      <c r="H135" s="18">
        <f>IF(G135="","",ROUND(G135*15/115,2))</f>
        <v/>
      </c>
      <c r="I135" s="18">
        <f>IF(G135="","",G135-H135)</f>
        <v/>
      </c>
    </row>
    <row r="136">
      <c r="A136" s="16" t="n"/>
      <c r="B136" s="15" t="n"/>
      <c r="C136" s="15" t="n"/>
      <c r="D136" s="14" t="n"/>
      <c r="E136" s="22">
        <f>IF(D136="","",VLOOKUP(D136,Accounts!$A$2:$B$60,2,FALSE))</f>
        <v/>
      </c>
      <c r="F136" s="15" t="n"/>
      <c r="G136" s="17" t="n"/>
      <c r="H136" s="18">
        <f>IF(G136="","",ROUND(G136*15/115,2))</f>
        <v/>
      </c>
      <c r="I136" s="18">
        <f>IF(G136="","",G136-H136)</f>
        <v/>
      </c>
    </row>
    <row r="137">
      <c r="A137" s="16" t="n"/>
      <c r="B137" s="15" t="n"/>
      <c r="C137" s="15" t="n"/>
      <c r="D137" s="14" t="n"/>
      <c r="E137" s="22">
        <f>IF(D137="","",VLOOKUP(D137,Accounts!$A$2:$B$60,2,FALSE))</f>
        <v/>
      </c>
      <c r="F137" s="15" t="n"/>
      <c r="G137" s="17" t="n"/>
      <c r="H137" s="18">
        <f>IF(G137="","",ROUND(G137*15/115,2))</f>
        <v/>
      </c>
      <c r="I137" s="18">
        <f>IF(G137="","",G137-H137)</f>
        <v/>
      </c>
    </row>
    <row r="138">
      <c r="A138" s="16" t="n"/>
      <c r="B138" s="15" t="n"/>
      <c r="C138" s="15" t="n"/>
      <c r="D138" s="14" t="n"/>
      <c r="E138" s="22">
        <f>IF(D138="","",VLOOKUP(D138,Accounts!$A$2:$B$60,2,FALSE))</f>
        <v/>
      </c>
      <c r="F138" s="15" t="n"/>
      <c r="G138" s="17" t="n"/>
      <c r="H138" s="18">
        <f>IF(G138="","",ROUND(G138*15/115,2))</f>
        <v/>
      </c>
      <c r="I138" s="18">
        <f>IF(G138="","",G138-H138)</f>
        <v/>
      </c>
    </row>
    <row r="139">
      <c r="A139" s="16" t="n"/>
      <c r="B139" s="15" t="n"/>
      <c r="C139" s="15" t="n"/>
      <c r="D139" s="14" t="n"/>
      <c r="E139" s="22">
        <f>IF(D139="","",VLOOKUP(D139,Accounts!$A$2:$B$60,2,FALSE))</f>
        <v/>
      </c>
      <c r="F139" s="15" t="n"/>
      <c r="G139" s="17" t="n"/>
      <c r="H139" s="18">
        <f>IF(G139="","",ROUND(G139*15/115,2))</f>
        <v/>
      </c>
      <c r="I139" s="18">
        <f>IF(G139="","",G139-H139)</f>
        <v/>
      </c>
    </row>
    <row r="140">
      <c r="A140" s="16" t="n"/>
      <c r="B140" s="15" t="n"/>
      <c r="C140" s="15" t="n"/>
      <c r="D140" s="14" t="n"/>
      <c r="E140" s="22">
        <f>IF(D140="","",VLOOKUP(D140,Accounts!$A$2:$B$60,2,FALSE))</f>
        <v/>
      </c>
      <c r="F140" s="15" t="n"/>
      <c r="G140" s="17" t="n"/>
      <c r="H140" s="18">
        <f>IF(G140="","",ROUND(G140*15/115,2))</f>
        <v/>
      </c>
      <c r="I140" s="18">
        <f>IF(G140="","",G140-H140)</f>
        <v/>
      </c>
    </row>
    <row r="141">
      <c r="A141" s="16" t="n"/>
      <c r="B141" s="15" t="n"/>
      <c r="C141" s="15" t="n"/>
      <c r="D141" s="14" t="n"/>
      <c r="E141" s="22">
        <f>IF(D141="","",VLOOKUP(D141,Accounts!$A$2:$B$60,2,FALSE))</f>
        <v/>
      </c>
      <c r="F141" s="15" t="n"/>
      <c r="G141" s="17" t="n"/>
      <c r="H141" s="18">
        <f>IF(G141="","",ROUND(G141*15/115,2))</f>
        <v/>
      </c>
      <c r="I141" s="18">
        <f>IF(G141="","",G141-H141)</f>
        <v/>
      </c>
    </row>
    <row r="142">
      <c r="A142" s="16" t="n"/>
      <c r="B142" s="15" t="n"/>
      <c r="C142" s="15" t="n"/>
      <c r="D142" s="14" t="n"/>
      <c r="E142" s="22">
        <f>IF(D142="","",VLOOKUP(D142,Accounts!$A$2:$B$60,2,FALSE))</f>
        <v/>
      </c>
      <c r="F142" s="15" t="n"/>
      <c r="G142" s="17" t="n"/>
      <c r="H142" s="18">
        <f>IF(G142="","",ROUND(G142*15/115,2))</f>
        <v/>
      </c>
      <c r="I142" s="18">
        <f>IF(G142="","",G142-H142)</f>
        <v/>
      </c>
    </row>
    <row r="143">
      <c r="A143" s="16" t="n"/>
      <c r="B143" s="15" t="n"/>
      <c r="C143" s="15" t="n"/>
      <c r="D143" s="14" t="n"/>
      <c r="E143" s="22">
        <f>IF(D143="","",VLOOKUP(D143,Accounts!$A$2:$B$60,2,FALSE))</f>
        <v/>
      </c>
      <c r="F143" s="15" t="n"/>
      <c r="G143" s="17" t="n"/>
      <c r="H143" s="18">
        <f>IF(G143="","",ROUND(G143*15/115,2))</f>
        <v/>
      </c>
      <c r="I143" s="18">
        <f>IF(G143="","",G143-H143)</f>
        <v/>
      </c>
    </row>
    <row r="144">
      <c r="A144" s="16" t="n"/>
      <c r="B144" s="15" t="n"/>
      <c r="C144" s="15" t="n"/>
      <c r="D144" s="14" t="n"/>
      <c r="E144" s="22">
        <f>IF(D144="","",VLOOKUP(D144,Accounts!$A$2:$B$60,2,FALSE))</f>
        <v/>
      </c>
      <c r="F144" s="15" t="n"/>
      <c r="G144" s="17" t="n"/>
      <c r="H144" s="18">
        <f>IF(G144="","",ROUND(G144*15/115,2))</f>
        <v/>
      </c>
      <c r="I144" s="18">
        <f>IF(G144="","",G144-H144)</f>
        <v/>
      </c>
    </row>
    <row r="145">
      <c r="A145" s="16" t="n"/>
      <c r="B145" s="15" t="n"/>
      <c r="C145" s="15" t="n"/>
      <c r="D145" s="14" t="n"/>
      <c r="E145" s="22">
        <f>IF(D145="","",VLOOKUP(D145,Accounts!$A$2:$B$60,2,FALSE))</f>
        <v/>
      </c>
      <c r="F145" s="15" t="n"/>
      <c r="G145" s="17" t="n"/>
      <c r="H145" s="18">
        <f>IF(G145="","",ROUND(G145*15/115,2))</f>
        <v/>
      </c>
      <c r="I145" s="18">
        <f>IF(G145="","",G145-H145)</f>
        <v/>
      </c>
    </row>
    <row r="146">
      <c r="A146" s="16" t="n"/>
      <c r="B146" s="15" t="n"/>
      <c r="C146" s="15" t="n"/>
      <c r="D146" s="14" t="n"/>
      <c r="E146" s="22">
        <f>IF(D146="","",VLOOKUP(D146,Accounts!$A$2:$B$60,2,FALSE))</f>
        <v/>
      </c>
      <c r="F146" s="15" t="n"/>
      <c r="G146" s="17" t="n"/>
      <c r="H146" s="18">
        <f>IF(G146="","",ROUND(G146*15/115,2))</f>
        <v/>
      </c>
      <c r="I146" s="18">
        <f>IF(G146="","",G146-H146)</f>
        <v/>
      </c>
    </row>
    <row r="147">
      <c r="A147" s="16" t="n"/>
      <c r="B147" s="15" t="n"/>
      <c r="C147" s="15" t="n"/>
      <c r="D147" s="14" t="n"/>
      <c r="E147" s="22">
        <f>IF(D147="","",VLOOKUP(D147,Accounts!$A$2:$B$60,2,FALSE))</f>
        <v/>
      </c>
      <c r="F147" s="15" t="n"/>
      <c r="G147" s="17" t="n"/>
      <c r="H147" s="18">
        <f>IF(G147="","",ROUND(G147*15/115,2))</f>
        <v/>
      </c>
      <c r="I147" s="18">
        <f>IF(G147="","",G147-H147)</f>
        <v/>
      </c>
    </row>
    <row r="148">
      <c r="A148" s="16" t="n"/>
      <c r="B148" s="15" t="n"/>
      <c r="C148" s="15" t="n"/>
      <c r="D148" s="14" t="n"/>
      <c r="E148" s="22">
        <f>IF(D148="","",VLOOKUP(D148,Accounts!$A$2:$B$60,2,FALSE))</f>
        <v/>
      </c>
      <c r="F148" s="15" t="n"/>
      <c r="G148" s="17" t="n"/>
      <c r="H148" s="18">
        <f>IF(G148="","",ROUND(G148*15/115,2))</f>
        <v/>
      </c>
      <c r="I148" s="18">
        <f>IF(G148="","",G148-H148)</f>
        <v/>
      </c>
    </row>
    <row r="149">
      <c r="A149" s="16" t="n"/>
      <c r="B149" s="15" t="n"/>
      <c r="C149" s="15" t="n"/>
      <c r="D149" s="14" t="n"/>
      <c r="E149" s="22">
        <f>IF(D149="","",VLOOKUP(D149,Accounts!$A$2:$B$60,2,FALSE))</f>
        <v/>
      </c>
      <c r="F149" s="15" t="n"/>
      <c r="G149" s="17" t="n"/>
      <c r="H149" s="18">
        <f>IF(G149="","",ROUND(G149*15/115,2))</f>
        <v/>
      </c>
      <c r="I149" s="18">
        <f>IF(G149="","",G149-H149)</f>
        <v/>
      </c>
    </row>
    <row r="150">
      <c r="A150" s="16" t="n"/>
      <c r="B150" s="15" t="n"/>
      <c r="C150" s="15" t="n"/>
      <c r="D150" s="14" t="n"/>
      <c r="E150" s="22">
        <f>IF(D150="","",VLOOKUP(D150,Accounts!$A$2:$B$60,2,FALSE))</f>
        <v/>
      </c>
      <c r="F150" s="15" t="n"/>
      <c r="G150" s="17" t="n"/>
      <c r="H150" s="18">
        <f>IF(G150="","",ROUND(G150*15/115,2))</f>
        <v/>
      </c>
      <c r="I150" s="18">
        <f>IF(G150="","",G150-H150)</f>
        <v/>
      </c>
    </row>
    <row r="151">
      <c r="A151" s="16" t="n"/>
      <c r="B151" s="15" t="n"/>
      <c r="C151" s="15" t="n"/>
      <c r="D151" s="14" t="n"/>
      <c r="E151" s="22">
        <f>IF(D151="","",VLOOKUP(D151,Accounts!$A$2:$B$60,2,FALSE))</f>
        <v/>
      </c>
      <c r="F151" s="15" t="n"/>
      <c r="G151" s="17" t="n"/>
      <c r="H151" s="18">
        <f>IF(G151="","",ROUND(G151*15/115,2))</f>
        <v/>
      </c>
      <c r="I151" s="18">
        <f>IF(G151="","",G151-H151)</f>
        <v/>
      </c>
    </row>
    <row r="152">
      <c r="A152" s="16" t="n"/>
      <c r="B152" s="15" t="n"/>
      <c r="C152" s="15" t="n"/>
      <c r="D152" s="14" t="n"/>
      <c r="E152" s="22">
        <f>IF(D152="","",VLOOKUP(D152,Accounts!$A$2:$B$60,2,FALSE))</f>
        <v/>
      </c>
      <c r="F152" s="15" t="n"/>
      <c r="G152" s="17" t="n"/>
      <c r="H152" s="18">
        <f>IF(G152="","",ROUND(G152*15/115,2))</f>
        <v/>
      </c>
      <c r="I152" s="18">
        <f>IF(G152="","",G152-H152)</f>
        <v/>
      </c>
    </row>
    <row r="153">
      <c r="A153" s="16" t="n"/>
      <c r="B153" s="15" t="n"/>
      <c r="C153" s="15" t="n"/>
      <c r="D153" s="14" t="n"/>
      <c r="E153" s="22">
        <f>IF(D153="","",VLOOKUP(D153,Accounts!$A$2:$B$60,2,FALSE))</f>
        <v/>
      </c>
      <c r="F153" s="15" t="n"/>
      <c r="G153" s="17" t="n"/>
      <c r="H153" s="18">
        <f>IF(G153="","",ROUND(G153*15/115,2))</f>
        <v/>
      </c>
      <c r="I153" s="18">
        <f>IF(G153="","",G153-H153)</f>
        <v/>
      </c>
    </row>
    <row r="154">
      <c r="A154" s="16" t="n"/>
      <c r="B154" s="15" t="n"/>
      <c r="C154" s="15" t="n"/>
      <c r="D154" s="14" t="n"/>
      <c r="E154" s="22">
        <f>IF(D154="","",VLOOKUP(D154,Accounts!$A$2:$B$60,2,FALSE))</f>
        <v/>
      </c>
      <c r="F154" s="15" t="n"/>
      <c r="G154" s="17" t="n"/>
      <c r="H154" s="18">
        <f>IF(G154="","",ROUND(G154*15/115,2))</f>
        <v/>
      </c>
      <c r="I154" s="18">
        <f>IF(G154="","",G154-H154)</f>
        <v/>
      </c>
    </row>
    <row r="155">
      <c r="A155" s="16" t="n"/>
      <c r="B155" s="15" t="n"/>
      <c r="C155" s="15" t="n"/>
      <c r="D155" s="14" t="n"/>
      <c r="E155" s="22">
        <f>IF(D155="","",VLOOKUP(D155,Accounts!$A$2:$B$60,2,FALSE))</f>
        <v/>
      </c>
      <c r="F155" s="15" t="n"/>
      <c r="G155" s="17" t="n"/>
      <c r="H155" s="18">
        <f>IF(G155="","",ROUND(G155*15/115,2))</f>
        <v/>
      </c>
      <c r="I155" s="18">
        <f>IF(G155="","",G155-H155)</f>
        <v/>
      </c>
    </row>
    <row r="156">
      <c r="A156" s="16" t="n"/>
      <c r="B156" s="15" t="n"/>
      <c r="C156" s="15" t="n"/>
      <c r="D156" s="14" t="n"/>
      <c r="E156" s="22">
        <f>IF(D156="","",VLOOKUP(D156,Accounts!$A$2:$B$60,2,FALSE))</f>
        <v/>
      </c>
      <c r="F156" s="15" t="n"/>
      <c r="G156" s="17" t="n"/>
      <c r="H156" s="18">
        <f>IF(G156="","",ROUND(G156*15/115,2))</f>
        <v/>
      </c>
      <c r="I156" s="18">
        <f>IF(G156="","",G156-H156)</f>
        <v/>
      </c>
    </row>
    <row r="157">
      <c r="A157" s="16" t="n"/>
      <c r="B157" s="15" t="n"/>
      <c r="C157" s="15" t="n"/>
      <c r="D157" s="14" t="n"/>
      <c r="E157" s="22">
        <f>IF(D157="","",VLOOKUP(D157,Accounts!$A$2:$B$60,2,FALSE))</f>
        <v/>
      </c>
      <c r="F157" s="15" t="n"/>
      <c r="G157" s="17" t="n"/>
      <c r="H157" s="18">
        <f>IF(G157="","",ROUND(G157*15/115,2))</f>
        <v/>
      </c>
      <c r="I157" s="18">
        <f>IF(G157="","",G157-H157)</f>
        <v/>
      </c>
    </row>
    <row r="158">
      <c r="A158" s="16" t="n"/>
      <c r="B158" s="15" t="n"/>
      <c r="C158" s="15" t="n"/>
      <c r="D158" s="14" t="n"/>
      <c r="E158" s="22">
        <f>IF(D158="","",VLOOKUP(D158,Accounts!$A$2:$B$60,2,FALSE))</f>
        <v/>
      </c>
      <c r="F158" s="15" t="n"/>
      <c r="G158" s="17" t="n"/>
      <c r="H158" s="18">
        <f>IF(G158="","",ROUND(G158*15/115,2))</f>
        <v/>
      </c>
      <c r="I158" s="18">
        <f>IF(G158="","",G158-H158)</f>
        <v/>
      </c>
    </row>
    <row r="159">
      <c r="A159" s="16" t="n"/>
      <c r="B159" s="15" t="n"/>
      <c r="C159" s="15" t="n"/>
      <c r="D159" s="14" t="n"/>
      <c r="E159" s="22">
        <f>IF(D159="","",VLOOKUP(D159,Accounts!$A$2:$B$60,2,FALSE))</f>
        <v/>
      </c>
      <c r="F159" s="15" t="n"/>
      <c r="G159" s="17" t="n"/>
      <c r="H159" s="18">
        <f>IF(G159="","",ROUND(G159*15/115,2))</f>
        <v/>
      </c>
      <c r="I159" s="18">
        <f>IF(G159="","",G159-H159)</f>
        <v/>
      </c>
    </row>
    <row r="160">
      <c r="A160" s="16" t="n"/>
      <c r="B160" s="15" t="n"/>
      <c r="C160" s="15" t="n"/>
      <c r="D160" s="14" t="n"/>
      <c r="E160" s="22">
        <f>IF(D160="","",VLOOKUP(D160,Accounts!$A$2:$B$60,2,FALSE))</f>
        <v/>
      </c>
      <c r="F160" s="15" t="n"/>
      <c r="G160" s="17" t="n"/>
      <c r="H160" s="18">
        <f>IF(G160="","",ROUND(G160*15/115,2))</f>
        <v/>
      </c>
      <c r="I160" s="18">
        <f>IF(G160="","",G160-H160)</f>
        <v/>
      </c>
    </row>
    <row r="161">
      <c r="A161" s="16" t="n"/>
      <c r="B161" s="15" t="n"/>
      <c r="C161" s="15" t="n"/>
      <c r="D161" s="14" t="n"/>
      <c r="E161" s="22">
        <f>IF(D161="","",VLOOKUP(D161,Accounts!$A$2:$B$60,2,FALSE))</f>
        <v/>
      </c>
      <c r="F161" s="15" t="n"/>
      <c r="G161" s="17" t="n"/>
      <c r="H161" s="18">
        <f>IF(G161="","",ROUND(G161*15/115,2))</f>
        <v/>
      </c>
      <c r="I161" s="18">
        <f>IF(G161="","",G161-H161)</f>
        <v/>
      </c>
    </row>
    <row r="162">
      <c r="A162" s="16" t="n"/>
      <c r="B162" s="15" t="n"/>
      <c r="C162" s="15" t="n"/>
      <c r="D162" s="14" t="n"/>
      <c r="E162" s="22">
        <f>IF(D162="","",VLOOKUP(D162,Accounts!$A$2:$B$60,2,FALSE))</f>
        <v/>
      </c>
      <c r="F162" s="15" t="n"/>
      <c r="G162" s="17" t="n"/>
      <c r="H162" s="18">
        <f>IF(G162="","",ROUND(G162*15/115,2))</f>
        <v/>
      </c>
      <c r="I162" s="18">
        <f>IF(G162="","",G162-H162)</f>
        <v/>
      </c>
    </row>
    <row r="163">
      <c r="A163" s="16" t="n"/>
      <c r="B163" s="15" t="n"/>
      <c r="C163" s="15" t="n"/>
      <c r="D163" s="14" t="n"/>
      <c r="E163" s="22">
        <f>IF(D163="","",VLOOKUP(D163,Accounts!$A$2:$B$60,2,FALSE))</f>
        <v/>
      </c>
      <c r="F163" s="15" t="n"/>
      <c r="G163" s="17" t="n"/>
      <c r="H163" s="18">
        <f>IF(G163="","",ROUND(G163*15/115,2))</f>
        <v/>
      </c>
      <c r="I163" s="18">
        <f>IF(G163="","",G163-H163)</f>
        <v/>
      </c>
    </row>
    <row r="164">
      <c r="A164" s="16" t="n"/>
      <c r="B164" s="15" t="n"/>
      <c r="C164" s="15" t="n"/>
      <c r="D164" s="14" t="n"/>
      <c r="E164" s="22">
        <f>IF(D164="","",VLOOKUP(D164,Accounts!$A$2:$B$60,2,FALSE))</f>
        <v/>
      </c>
      <c r="F164" s="15" t="n"/>
      <c r="G164" s="17" t="n"/>
      <c r="H164" s="18">
        <f>IF(G164="","",ROUND(G164*15/115,2))</f>
        <v/>
      </c>
      <c r="I164" s="18">
        <f>IF(G164="","",G164-H164)</f>
        <v/>
      </c>
    </row>
    <row r="165">
      <c r="A165" s="16" t="n"/>
      <c r="B165" s="15" t="n"/>
      <c r="C165" s="15" t="n"/>
      <c r="D165" s="14" t="n"/>
      <c r="E165" s="22">
        <f>IF(D165="","",VLOOKUP(D165,Accounts!$A$2:$B$60,2,FALSE))</f>
        <v/>
      </c>
      <c r="F165" s="15" t="n"/>
      <c r="G165" s="17" t="n"/>
      <c r="H165" s="18">
        <f>IF(G165="","",ROUND(G165*15/115,2))</f>
        <v/>
      </c>
      <c r="I165" s="18">
        <f>IF(G165="","",G165-H165)</f>
        <v/>
      </c>
    </row>
    <row r="166">
      <c r="A166" s="16" t="n"/>
      <c r="B166" s="15" t="n"/>
      <c r="C166" s="15" t="n"/>
      <c r="D166" s="14" t="n"/>
      <c r="E166" s="22">
        <f>IF(D166="","",VLOOKUP(D166,Accounts!$A$2:$B$60,2,FALSE))</f>
        <v/>
      </c>
      <c r="F166" s="15" t="n"/>
      <c r="G166" s="17" t="n"/>
      <c r="H166" s="18">
        <f>IF(G166="","",ROUND(G166*15/115,2))</f>
        <v/>
      </c>
      <c r="I166" s="18">
        <f>IF(G166="","",G166-H166)</f>
        <v/>
      </c>
    </row>
    <row r="167">
      <c r="A167" s="16" t="n"/>
      <c r="B167" s="15" t="n"/>
      <c r="C167" s="15" t="n"/>
      <c r="D167" s="14" t="n"/>
      <c r="E167" s="22">
        <f>IF(D167="","",VLOOKUP(D167,Accounts!$A$2:$B$60,2,FALSE))</f>
        <v/>
      </c>
      <c r="F167" s="15" t="n"/>
      <c r="G167" s="17" t="n"/>
      <c r="H167" s="18">
        <f>IF(G167="","",ROUND(G167*15/115,2))</f>
        <v/>
      </c>
      <c r="I167" s="18">
        <f>IF(G167="","",G167-H167)</f>
        <v/>
      </c>
    </row>
    <row r="168">
      <c r="A168" s="16" t="n"/>
      <c r="B168" s="15" t="n"/>
      <c r="C168" s="15" t="n"/>
      <c r="D168" s="14" t="n"/>
      <c r="E168" s="22">
        <f>IF(D168="","",VLOOKUP(D168,Accounts!$A$2:$B$60,2,FALSE))</f>
        <v/>
      </c>
      <c r="F168" s="15" t="n"/>
      <c r="G168" s="17" t="n"/>
      <c r="H168" s="18">
        <f>IF(G168="","",ROUND(G168*15/115,2))</f>
        <v/>
      </c>
      <c r="I168" s="18">
        <f>IF(G168="","",G168-H168)</f>
        <v/>
      </c>
    </row>
    <row r="169">
      <c r="A169" s="16" t="n"/>
      <c r="B169" s="15" t="n"/>
      <c r="C169" s="15" t="n"/>
      <c r="D169" s="14" t="n"/>
      <c r="E169" s="22">
        <f>IF(D169="","",VLOOKUP(D169,Accounts!$A$2:$B$60,2,FALSE))</f>
        <v/>
      </c>
      <c r="F169" s="15" t="n"/>
      <c r="G169" s="17" t="n"/>
      <c r="H169" s="18">
        <f>IF(G169="","",ROUND(G169*15/115,2))</f>
        <v/>
      </c>
      <c r="I169" s="18">
        <f>IF(G169="","",G169-H169)</f>
        <v/>
      </c>
    </row>
    <row r="170">
      <c r="A170" s="16" t="n"/>
      <c r="B170" s="15" t="n"/>
      <c r="C170" s="15" t="n"/>
      <c r="D170" s="14" t="n"/>
      <c r="E170" s="22">
        <f>IF(D170="","",VLOOKUP(D170,Accounts!$A$2:$B$60,2,FALSE))</f>
        <v/>
      </c>
      <c r="F170" s="15" t="n"/>
      <c r="G170" s="17" t="n"/>
      <c r="H170" s="18">
        <f>IF(G170="","",ROUND(G170*15/115,2))</f>
        <v/>
      </c>
      <c r="I170" s="18">
        <f>IF(G170="","",G170-H170)</f>
        <v/>
      </c>
    </row>
    <row r="171">
      <c r="A171" s="16" t="n"/>
      <c r="B171" s="15" t="n"/>
      <c r="C171" s="15" t="n"/>
      <c r="D171" s="14" t="n"/>
      <c r="E171" s="22">
        <f>IF(D171="","",VLOOKUP(D171,Accounts!$A$2:$B$60,2,FALSE))</f>
        <v/>
      </c>
      <c r="F171" s="15" t="n"/>
      <c r="G171" s="17" t="n"/>
      <c r="H171" s="18">
        <f>IF(G171="","",ROUND(G171*15/115,2))</f>
        <v/>
      </c>
      <c r="I171" s="18">
        <f>IF(G171="","",G171-H171)</f>
        <v/>
      </c>
    </row>
    <row r="172">
      <c r="A172" s="16" t="n"/>
      <c r="B172" s="15" t="n"/>
      <c r="C172" s="15" t="n"/>
      <c r="D172" s="14" t="n"/>
      <c r="E172" s="22">
        <f>IF(D172="","",VLOOKUP(D172,Accounts!$A$2:$B$60,2,FALSE))</f>
        <v/>
      </c>
      <c r="F172" s="15" t="n"/>
      <c r="G172" s="17" t="n"/>
      <c r="H172" s="18">
        <f>IF(G172="","",ROUND(G172*15/115,2))</f>
        <v/>
      </c>
      <c r="I172" s="18">
        <f>IF(G172="","",G172-H172)</f>
        <v/>
      </c>
    </row>
    <row r="173">
      <c r="A173" s="16" t="n"/>
      <c r="B173" s="15" t="n"/>
      <c r="C173" s="15" t="n"/>
      <c r="D173" s="14" t="n"/>
      <c r="E173" s="22">
        <f>IF(D173="","",VLOOKUP(D173,Accounts!$A$2:$B$60,2,FALSE))</f>
        <v/>
      </c>
      <c r="F173" s="15" t="n"/>
      <c r="G173" s="17" t="n"/>
      <c r="H173" s="18">
        <f>IF(G173="","",ROUND(G173*15/115,2))</f>
        <v/>
      </c>
      <c r="I173" s="18">
        <f>IF(G173="","",G173-H173)</f>
        <v/>
      </c>
    </row>
    <row r="174">
      <c r="A174" s="16" t="n"/>
      <c r="B174" s="15" t="n"/>
      <c r="C174" s="15" t="n"/>
      <c r="D174" s="14" t="n"/>
      <c r="E174" s="22">
        <f>IF(D174="","",VLOOKUP(D174,Accounts!$A$2:$B$60,2,FALSE))</f>
        <v/>
      </c>
      <c r="F174" s="15" t="n"/>
      <c r="G174" s="17" t="n"/>
      <c r="H174" s="18">
        <f>IF(G174="","",ROUND(G174*15/115,2))</f>
        <v/>
      </c>
      <c r="I174" s="18">
        <f>IF(G174="","",G174-H174)</f>
        <v/>
      </c>
    </row>
    <row r="175">
      <c r="A175" s="16" t="n"/>
      <c r="B175" s="15" t="n"/>
      <c r="C175" s="15" t="n"/>
      <c r="D175" s="14" t="n"/>
      <c r="E175" s="22">
        <f>IF(D175="","",VLOOKUP(D175,Accounts!$A$2:$B$60,2,FALSE))</f>
        <v/>
      </c>
      <c r="F175" s="15" t="n"/>
      <c r="G175" s="17" t="n"/>
      <c r="H175" s="18">
        <f>IF(G175="","",ROUND(G175*15/115,2))</f>
        <v/>
      </c>
      <c r="I175" s="18">
        <f>IF(G175="","",G175-H175)</f>
        <v/>
      </c>
    </row>
    <row r="176">
      <c r="A176" s="16" t="n"/>
      <c r="B176" s="15" t="n"/>
      <c r="C176" s="15" t="n"/>
      <c r="D176" s="14" t="n"/>
      <c r="E176" s="22">
        <f>IF(D176="","",VLOOKUP(D176,Accounts!$A$2:$B$60,2,FALSE))</f>
        <v/>
      </c>
      <c r="F176" s="15" t="n"/>
      <c r="G176" s="17" t="n"/>
      <c r="H176" s="18">
        <f>IF(G176="","",ROUND(G176*15/115,2))</f>
        <v/>
      </c>
      <c r="I176" s="18">
        <f>IF(G176="","",G176-H176)</f>
        <v/>
      </c>
    </row>
    <row r="177">
      <c r="A177" s="16" t="n"/>
      <c r="B177" s="15" t="n"/>
      <c r="C177" s="15" t="n"/>
      <c r="D177" s="14" t="n"/>
      <c r="E177" s="22">
        <f>IF(D177="","",VLOOKUP(D177,Accounts!$A$2:$B$60,2,FALSE))</f>
        <v/>
      </c>
      <c r="F177" s="15" t="n"/>
      <c r="G177" s="17" t="n"/>
      <c r="H177" s="18">
        <f>IF(G177="","",ROUND(G177*15/115,2))</f>
        <v/>
      </c>
      <c r="I177" s="18">
        <f>IF(G177="","",G177-H177)</f>
        <v/>
      </c>
    </row>
    <row r="178">
      <c r="A178" s="16" t="n"/>
      <c r="B178" s="15" t="n"/>
      <c r="C178" s="15" t="n"/>
      <c r="D178" s="14" t="n"/>
      <c r="E178" s="22">
        <f>IF(D178="","",VLOOKUP(D178,Accounts!$A$2:$B$60,2,FALSE))</f>
        <v/>
      </c>
      <c r="F178" s="15" t="n"/>
      <c r="G178" s="17" t="n"/>
      <c r="H178" s="18">
        <f>IF(G178="","",ROUND(G178*15/115,2))</f>
        <v/>
      </c>
      <c r="I178" s="18">
        <f>IF(G178="","",G178-H178)</f>
        <v/>
      </c>
    </row>
    <row r="179">
      <c r="A179" s="16" t="n"/>
      <c r="B179" s="15" t="n"/>
      <c r="C179" s="15" t="n"/>
      <c r="D179" s="14" t="n"/>
      <c r="E179" s="22">
        <f>IF(D179="","",VLOOKUP(D179,Accounts!$A$2:$B$60,2,FALSE))</f>
        <v/>
      </c>
      <c r="F179" s="15" t="n"/>
      <c r="G179" s="17" t="n"/>
      <c r="H179" s="18">
        <f>IF(G179="","",ROUND(G179*15/115,2))</f>
        <v/>
      </c>
      <c r="I179" s="18">
        <f>IF(G179="","",G179-H179)</f>
        <v/>
      </c>
    </row>
    <row r="180">
      <c r="A180" s="16" t="n"/>
      <c r="B180" s="15" t="n"/>
      <c r="C180" s="15" t="n"/>
      <c r="D180" s="14" t="n"/>
      <c r="E180" s="22">
        <f>IF(D180="","",VLOOKUP(D180,Accounts!$A$2:$B$60,2,FALSE))</f>
        <v/>
      </c>
      <c r="F180" s="15" t="n"/>
      <c r="G180" s="17" t="n"/>
      <c r="H180" s="18">
        <f>IF(G180="","",ROUND(G180*15/115,2))</f>
        <v/>
      </c>
      <c r="I180" s="18">
        <f>IF(G180="","",G180-H180)</f>
        <v/>
      </c>
    </row>
    <row r="181">
      <c r="A181" s="16" t="n"/>
      <c r="B181" s="15" t="n"/>
      <c r="C181" s="15" t="n"/>
      <c r="D181" s="14" t="n"/>
      <c r="E181" s="22">
        <f>IF(D181="","",VLOOKUP(D181,Accounts!$A$2:$B$60,2,FALSE))</f>
        <v/>
      </c>
      <c r="F181" s="15" t="n"/>
      <c r="G181" s="17" t="n"/>
      <c r="H181" s="18">
        <f>IF(G181="","",ROUND(G181*15/115,2))</f>
        <v/>
      </c>
      <c r="I181" s="18">
        <f>IF(G181="","",G181-H181)</f>
        <v/>
      </c>
    </row>
    <row r="182">
      <c r="A182" s="16" t="n"/>
      <c r="B182" s="15" t="n"/>
      <c r="C182" s="15" t="n"/>
      <c r="D182" s="14" t="n"/>
      <c r="E182" s="22">
        <f>IF(D182="","",VLOOKUP(D182,Accounts!$A$2:$B$60,2,FALSE))</f>
        <v/>
      </c>
      <c r="F182" s="15" t="n"/>
      <c r="G182" s="17" t="n"/>
      <c r="H182" s="18">
        <f>IF(G182="","",ROUND(G182*15/115,2))</f>
        <v/>
      </c>
      <c r="I182" s="18">
        <f>IF(G182="","",G182-H182)</f>
        <v/>
      </c>
    </row>
    <row r="183">
      <c r="A183" s="16" t="n"/>
      <c r="B183" s="15" t="n"/>
      <c r="C183" s="15" t="n"/>
      <c r="D183" s="14" t="n"/>
      <c r="E183" s="22">
        <f>IF(D183="","",VLOOKUP(D183,Accounts!$A$2:$B$60,2,FALSE))</f>
        <v/>
      </c>
      <c r="F183" s="15" t="n"/>
      <c r="G183" s="17" t="n"/>
      <c r="H183" s="18">
        <f>IF(G183="","",ROUND(G183*15/115,2))</f>
        <v/>
      </c>
      <c r="I183" s="18">
        <f>IF(G183="","",G183-H183)</f>
        <v/>
      </c>
    </row>
    <row r="184">
      <c r="A184" s="16" t="n"/>
      <c r="B184" s="15" t="n"/>
      <c r="C184" s="15" t="n"/>
      <c r="D184" s="14" t="n"/>
      <c r="E184" s="22">
        <f>IF(D184="","",VLOOKUP(D184,Accounts!$A$2:$B$60,2,FALSE))</f>
        <v/>
      </c>
      <c r="F184" s="15" t="n"/>
      <c r="G184" s="17" t="n"/>
      <c r="H184" s="18">
        <f>IF(G184="","",ROUND(G184*15/115,2))</f>
        <v/>
      </c>
      <c r="I184" s="18">
        <f>IF(G184="","",G184-H184)</f>
        <v/>
      </c>
    </row>
    <row r="185">
      <c r="A185" s="16" t="n"/>
      <c r="B185" s="15" t="n"/>
      <c r="C185" s="15" t="n"/>
      <c r="D185" s="14" t="n"/>
      <c r="E185" s="22">
        <f>IF(D185="","",VLOOKUP(D185,Accounts!$A$2:$B$60,2,FALSE))</f>
        <v/>
      </c>
      <c r="F185" s="15" t="n"/>
      <c r="G185" s="17" t="n"/>
      <c r="H185" s="18">
        <f>IF(G185="","",ROUND(G185*15/115,2))</f>
        <v/>
      </c>
      <c r="I185" s="18">
        <f>IF(G185="","",G185-H185)</f>
        <v/>
      </c>
    </row>
    <row r="186">
      <c r="A186" s="16" t="n"/>
      <c r="B186" s="15" t="n"/>
      <c r="C186" s="15" t="n"/>
      <c r="D186" s="14" t="n"/>
      <c r="E186" s="22">
        <f>IF(D186="","",VLOOKUP(D186,Accounts!$A$2:$B$60,2,FALSE))</f>
        <v/>
      </c>
      <c r="F186" s="15" t="n"/>
      <c r="G186" s="17" t="n"/>
      <c r="H186" s="18">
        <f>IF(G186="","",ROUND(G186*15/115,2))</f>
        <v/>
      </c>
      <c r="I186" s="18">
        <f>IF(G186="","",G186-H186)</f>
        <v/>
      </c>
    </row>
    <row r="187">
      <c r="A187" s="16" t="n"/>
      <c r="B187" s="15" t="n"/>
      <c r="C187" s="15" t="n"/>
      <c r="D187" s="14" t="n"/>
      <c r="E187" s="22">
        <f>IF(D187="","",VLOOKUP(D187,Accounts!$A$2:$B$60,2,FALSE))</f>
        <v/>
      </c>
      <c r="F187" s="15" t="n"/>
      <c r="G187" s="17" t="n"/>
      <c r="H187" s="18">
        <f>IF(G187="","",ROUND(G187*15/115,2))</f>
        <v/>
      </c>
      <c r="I187" s="18">
        <f>IF(G187="","",G187-H187)</f>
        <v/>
      </c>
    </row>
    <row r="188">
      <c r="A188" s="16" t="n"/>
      <c r="B188" s="15" t="n"/>
      <c r="C188" s="15" t="n"/>
      <c r="D188" s="14" t="n"/>
      <c r="E188" s="22">
        <f>IF(D188="","",VLOOKUP(D188,Accounts!$A$2:$B$60,2,FALSE))</f>
        <v/>
      </c>
      <c r="F188" s="15" t="n"/>
      <c r="G188" s="17" t="n"/>
      <c r="H188" s="18">
        <f>IF(G188="","",ROUND(G188*15/115,2))</f>
        <v/>
      </c>
      <c r="I188" s="18">
        <f>IF(G188="","",G188-H188)</f>
        <v/>
      </c>
    </row>
    <row r="189">
      <c r="A189" s="16" t="n"/>
      <c r="B189" s="15" t="n"/>
      <c r="C189" s="15" t="n"/>
      <c r="D189" s="14" t="n"/>
      <c r="E189" s="22">
        <f>IF(D189="","",VLOOKUP(D189,Accounts!$A$2:$B$60,2,FALSE))</f>
        <v/>
      </c>
      <c r="F189" s="15" t="n"/>
      <c r="G189" s="17" t="n"/>
      <c r="H189" s="18">
        <f>IF(G189="","",ROUND(G189*15/115,2))</f>
        <v/>
      </c>
      <c r="I189" s="18">
        <f>IF(G189="","",G189-H189)</f>
        <v/>
      </c>
    </row>
    <row r="190">
      <c r="A190" s="16" t="n"/>
      <c r="B190" s="15" t="n"/>
      <c r="C190" s="15" t="n"/>
      <c r="D190" s="14" t="n"/>
      <c r="E190" s="22">
        <f>IF(D190="","",VLOOKUP(D190,Accounts!$A$2:$B$60,2,FALSE))</f>
        <v/>
      </c>
      <c r="F190" s="15" t="n"/>
      <c r="G190" s="17" t="n"/>
      <c r="H190" s="18">
        <f>IF(G190="","",ROUND(G190*15/115,2))</f>
        <v/>
      </c>
      <c r="I190" s="18">
        <f>IF(G190="","",G190-H190)</f>
        <v/>
      </c>
    </row>
    <row r="191">
      <c r="A191" s="16" t="n"/>
      <c r="B191" s="15" t="n"/>
      <c r="C191" s="15" t="n"/>
      <c r="D191" s="14" t="n"/>
      <c r="E191" s="22">
        <f>IF(D191="","",VLOOKUP(D191,Accounts!$A$2:$B$60,2,FALSE))</f>
        <v/>
      </c>
      <c r="F191" s="15" t="n"/>
      <c r="G191" s="17" t="n"/>
      <c r="H191" s="18">
        <f>IF(G191="","",ROUND(G191*15/115,2))</f>
        <v/>
      </c>
      <c r="I191" s="18">
        <f>IF(G191="","",G191-H191)</f>
        <v/>
      </c>
    </row>
    <row r="192">
      <c r="A192" s="16" t="n"/>
      <c r="B192" s="15" t="n"/>
      <c r="C192" s="15" t="n"/>
      <c r="D192" s="14" t="n"/>
      <c r="E192" s="22">
        <f>IF(D192="","",VLOOKUP(D192,Accounts!$A$2:$B$60,2,FALSE))</f>
        <v/>
      </c>
      <c r="F192" s="15" t="n"/>
      <c r="G192" s="17" t="n"/>
      <c r="H192" s="18">
        <f>IF(G192="","",ROUND(G192*15/115,2))</f>
        <v/>
      </c>
      <c r="I192" s="18">
        <f>IF(G192="","",G192-H192)</f>
        <v/>
      </c>
    </row>
    <row r="193">
      <c r="A193" s="16" t="n"/>
      <c r="B193" s="15" t="n"/>
      <c r="C193" s="15" t="n"/>
      <c r="D193" s="14" t="n"/>
      <c r="E193" s="22">
        <f>IF(D193="","",VLOOKUP(D193,Accounts!$A$2:$B$60,2,FALSE))</f>
        <v/>
      </c>
      <c r="F193" s="15" t="n"/>
      <c r="G193" s="17" t="n"/>
      <c r="H193" s="18">
        <f>IF(G193="","",ROUND(G193*15/115,2))</f>
        <v/>
      </c>
      <c r="I193" s="18">
        <f>IF(G193="","",G193-H193)</f>
        <v/>
      </c>
    </row>
    <row r="194">
      <c r="A194" s="16" t="n"/>
      <c r="B194" s="15" t="n"/>
      <c r="C194" s="15" t="n"/>
      <c r="D194" s="14" t="n"/>
      <c r="E194" s="22">
        <f>IF(D194="","",VLOOKUP(D194,Accounts!$A$2:$B$60,2,FALSE))</f>
        <v/>
      </c>
      <c r="F194" s="15" t="n"/>
      <c r="G194" s="17" t="n"/>
      <c r="H194" s="18">
        <f>IF(G194="","",ROUND(G194*15/115,2))</f>
        <v/>
      </c>
      <c r="I194" s="18">
        <f>IF(G194="","",G194-H194)</f>
        <v/>
      </c>
    </row>
    <row r="195">
      <c r="A195" s="16" t="n"/>
      <c r="B195" s="15" t="n"/>
      <c r="C195" s="15" t="n"/>
      <c r="D195" s="14" t="n"/>
      <c r="E195" s="22">
        <f>IF(D195="","",VLOOKUP(D195,Accounts!$A$2:$B$60,2,FALSE))</f>
        <v/>
      </c>
      <c r="F195" s="15" t="n"/>
      <c r="G195" s="17" t="n"/>
      <c r="H195" s="18">
        <f>IF(G195="","",ROUND(G195*15/115,2))</f>
        <v/>
      </c>
      <c r="I195" s="18">
        <f>IF(G195="","",G195-H195)</f>
        <v/>
      </c>
    </row>
    <row r="196">
      <c r="A196" s="16" t="n"/>
      <c r="B196" s="15" t="n"/>
      <c r="C196" s="15" t="n"/>
      <c r="D196" s="14" t="n"/>
      <c r="E196" s="22">
        <f>IF(D196="","",VLOOKUP(D196,Accounts!$A$2:$B$60,2,FALSE))</f>
        <v/>
      </c>
      <c r="F196" s="15" t="n"/>
      <c r="G196" s="17" t="n"/>
      <c r="H196" s="18">
        <f>IF(G196="","",ROUND(G196*15/115,2))</f>
        <v/>
      </c>
      <c r="I196" s="18">
        <f>IF(G196="","",G196-H196)</f>
        <v/>
      </c>
    </row>
    <row r="197">
      <c r="A197" s="16" t="n"/>
      <c r="B197" s="15" t="n"/>
      <c r="C197" s="15" t="n"/>
      <c r="D197" s="14" t="n"/>
      <c r="E197" s="22">
        <f>IF(D197="","",VLOOKUP(D197,Accounts!$A$2:$B$60,2,FALSE))</f>
        <v/>
      </c>
      <c r="F197" s="15" t="n"/>
      <c r="G197" s="17" t="n"/>
      <c r="H197" s="18">
        <f>IF(G197="","",ROUND(G197*15/115,2))</f>
        <v/>
      </c>
      <c r="I197" s="18">
        <f>IF(G197="","",G197-H197)</f>
        <v/>
      </c>
    </row>
    <row r="198">
      <c r="A198" s="16" t="n"/>
      <c r="B198" s="15" t="n"/>
      <c r="C198" s="15" t="n"/>
      <c r="D198" s="14" t="n"/>
      <c r="E198" s="22">
        <f>IF(D198="","",VLOOKUP(D198,Accounts!$A$2:$B$60,2,FALSE))</f>
        <v/>
      </c>
      <c r="F198" s="15" t="n"/>
      <c r="G198" s="17" t="n"/>
      <c r="H198" s="18">
        <f>IF(G198="","",ROUND(G198*15/115,2))</f>
        <v/>
      </c>
      <c r="I198" s="18">
        <f>IF(G198="","",G198-H198)</f>
        <v/>
      </c>
    </row>
    <row r="199">
      <c r="A199" s="16" t="n"/>
      <c r="B199" s="15" t="n"/>
      <c r="C199" s="15" t="n"/>
      <c r="D199" s="14" t="n"/>
      <c r="E199" s="22">
        <f>IF(D199="","",VLOOKUP(D199,Accounts!$A$2:$B$60,2,FALSE))</f>
        <v/>
      </c>
      <c r="F199" s="15" t="n"/>
      <c r="G199" s="17" t="n"/>
      <c r="H199" s="18">
        <f>IF(G199="","",ROUND(G199*15/115,2))</f>
        <v/>
      </c>
      <c r="I199" s="18">
        <f>IF(G199="","",G199-H199)</f>
        <v/>
      </c>
    </row>
    <row r="200">
      <c r="A200" s="16" t="n"/>
      <c r="B200" s="15" t="n"/>
      <c r="C200" s="15" t="n"/>
      <c r="D200" s="14" t="n"/>
      <c r="E200" s="22">
        <f>IF(D200="","",VLOOKUP(D200,Accounts!$A$2:$B$60,2,FALSE))</f>
        <v/>
      </c>
      <c r="F200" s="15" t="n"/>
      <c r="G200" s="17" t="n"/>
      <c r="H200" s="18">
        <f>IF(G200="","",ROUND(G200*15/115,2))</f>
        <v/>
      </c>
      <c r="I200" s="18">
        <f>IF(G200="","",G200-H200)</f>
        <v/>
      </c>
    </row>
    <row r="201">
      <c r="A201" s="16" t="n"/>
      <c r="B201" s="15" t="n"/>
      <c r="C201" s="15" t="n"/>
      <c r="D201" s="14" t="n"/>
      <c r="E201" s="22">
        <f>IF(D201="","",VLOOKUP(D201,Accounts!$A$2:$B$60,2,FALSE))</f>
        <v/>
      </c>
      <c r="F201" s="15" t="n"/>
      <c r="G201" s="17" t="n"/>
      <c r="H201" s="18">
        <f>IF(G201="","",ROUND(G201*15/115,2))</f>
        <v/>
      </c>
      <c r="I201" s="18">
        <f>IF(G201="","",G201-H201)</f>
        <v/>
      </c>
    </row>
    <row r="202">
      <c r="A202" s="16" t="n"/>
      <c r="B202" s="15" t="n"/>
      <c r="C202" s="15" t="n"/>
      <c r="D202" s="14" t="n"/>
      <c r="E202" s="22">
        <f>IF(D202="","",VLOOKUP(D202,Accounts!$A$2:$B$60,2,FALSE))</f>
        <v/>
      </c>
      <c r="F202" s="15" t="n"/>
      <c r="G202" s="17" t="n"/>
      <c r="H202" s="18">
        <f>IF(G202="","",ROUND(G202*15/115,2))</f>
        <v/>
      </c>
      <c r="I202" s="18">
        <f>IF(G202="","",G202-H202)</f>
        <v/>
      </c>
    </row>
    <row r="203">
      <c r="A203" s="16" t="n"/>
      <c r="B203" s="15" t="n"/>
      <c r="C203" s="15" t="n"/>
      <c r="D203" s="14" t="n"/>
      <c r="E203" s="22">
        <f>IF(D203="","",VLOOKUP(D203,Accounts!$A$2:$B$60,2,FALSE))</f>
        <v/>
      </c>
      <c r="F203" s="15" t="n"/>
      <c r="G203" s="17" t="n"/>
      <c r="H203" s="18">
        <f>IF(G203="","",ROUND(G203*15/115,2))</f>
        <v/>
      </c>
      <c r="I203" s="18">
        <f>IF(G203="","",G203-H203)</f>
        <v/>
      </c>
    </row>
    <row r="204">
      <c r="A204" s="16" t="n"/>
      <c r="B204" s="15" t="n"/>
      <c r="C204" s="15" t="n"/>
      <c r="D204" s="14" t="n"/>
      <c r="E204" s="22">
        <f>IF(D204="","",VLOOKUP(D204,Accounts!$A$2:$B$60,2,FALSE))</f>
        <v/>
      </c>
      <c r="F204" s="15" t="n"/>
      <c r="G204" s="17" t="n"/>
      <c r="H204" s="18">
        <f>IF(G204="","",ROUND(G204*15/115,2))</f>
        <v/>
      </c>
      <c r="I204" s="18">
        <f>IF(G204="","",G204-H204)</f>
        <v/>
      </c>
    </row>
    <row r="205">
      <c r="A205" s="16" t="n"/>
      <c r="B205" s="15" t="n"/>
      <c r="C205" s="15" t="n"/>
      <c r="D205" s="14" t="n"/>
      <c r="E205" s="22">
        <f>IF(D205="","",VLOOKUP(D205,Accounts!$A$2:$B$60,2,FALSE))</f>
        <v/>
      </c>
      <c r="F205" s="15" t="n"/>
      <c r="G205" s="17" t="n"/>
      <c r="H205" s="18">
        <f>IF(G205="","",ROUND(G205*15/115,2))</f>
        <v/>
      </c>
      <c r="I205" s="18">
        <f>IF(G205="","",G205-H205)</f>
        <v/>
      </c>
    </row>
    <row r="206">
      <c r="A206" s="16" t="n"/>
      <c r="B206" s="15" t="n"/>
      <c r="C206" s="15" t="n"/>
      <c r="D206" s="14" t="n"/>
      <c r="E206" s="22">
        <f>IF(D206="","",VLOOKUP(D206,Accounts!$A$2:$B$60,2,FALSE))</f>
        <v/>
      </c>
      <c r="F206" s="15" t="n"/>
      <c r="G206" s="17" t="n"/>
      <c r="H206" s="18">
        <f>IF(G206="","",ROUND(G206*15/115,2))</f>
        <v/>
      </c>
      <c r="I206" s="18">
        <f>IF(G206="","",G206-H206)</f>
        <v/>
      </c>
    </row>
    <row r="207">
      <c r="A207" s="16" t="n"/>
      <c r="B207" s="15" t="n"/>
      <c r="C207" s="15" t="n"/>
      <c r="D207" s="14" t="n"/>
      <c r="E207" s="22">
        <f>IF(D207="","",VLOOKUP(D207,Accounts!$A$2:$B$60,2,FALSE))</f>
        <v/>
      </c>
      <c r="F207" s="15" t="n"/>
      <c r="G207" s="17" t="n"/>
      <c r="H207" s="18">
        <f>IF(G207="","",ROUND(G207*15/115,2))</f>
        <v/>
      </c>
      <c r="I207" s="18">
        <f>IF(G207="","",G207-H207)</f>
        <v/>
      </c>
    </row>
    <row r="208">
      <c r="A208" s="16" t="n"/>
      <c r="B208" s="15" t="n"/>
      <c r="C208" s="15" t="n"/>
      <c r="D208" s="14" t="n"/>
      <c r="E208" s="22">
        <f>IF(D208="","",VLOOKUP(D208,Accounts!$A$2:$B$60,2,FALSE))</f>
        <v/>
      </c>
      <c r="F208" s="15" t="n"/>
      <c r="G208" s="17" t="n"/>
      <c r="H208" s="18">
        <f>IF(G208="","",ROUND(G208*15/115,2))</f>
        <v/>
      </c>
      <c r="I208" s="18">
        <f>IF(G208="","",G208-H208)</f>
        <v/>
      </c>
    </row>
    <row r="209">
      <c r="A209" s="16" t="n"/>
      <c r="B209" s="15" t="n"/>
      <c r="C209" s="15" t="n"/>
      <c r="D209" s="14" t="n"/>
      <c r="E209" s="22">
        <f>IF(D209="","",VLOOKUP(D209,Accounts!$A$2:$B$60,2,FALSE))</f>
        <v/>
      </c>
      <c r="F209" s="15" t="n"/>
      <c r="G209" s="17" t="n"/>
      <c r="H209" s="18">
        <f>IF(G209="","",ROUND(G209*15/115,2))</f>
        <v/>
      </c>
      <c r="I209" s="18">
        <f>IF(G209="","",G209-H209)</f>
        <v/>
      </c>
    </row>
    <row r="210">
      <c r="A210" s="16" t="n"/>
      <c r="B210" s="15" t="n"/>
      <c r="C210" s="15" t="n"/>
      <c r="D210" s="14" t="n"/>
      <c r="E210" s="22">
        <f>IF(D210="","",VLOOKUP(D210,Accounts!$A$2:$B$60,2,FALSE))</f>
        <v/>
      </c>
      <c r="F210" s="15" t="n"/>
      <c r="G210" s="17" t="n"/>
      <c r="H210" s="18">
        <f>IF(G210="","",ROUND(G210*15/115,2))</f>
        <v/>
      </c>
      <c r="I210" s="18">
        <f>IF(G210="","",G210-H210)</f>
        <v/>
      </c>
    </row>
    <row r="211">
      <c r="A211" s="16" t="n"/>
      <c r="B211" s="15" t="n"/>
      <c r="C211" s="15" t="n"/>
      <c r="D211" s="14" t="n"/>
      <c r="E211" s="22">
        <f>IF(D211="","",VLOOKUP(D211,Accounts!$A$2:$B$60,2,FALSE))</f>
        <v/>
      </c>
      <c r="F211" s="15" t="n"/>
      <c r="G211" s="17" t="n"/>
      <c r="H211" s="18">
        <f>IF(G211="","",ROUND(G211*15/115,2))</f>
        <v/>
      </c>
      <c r="I211" s="18">
        <f>IF(G211="","",G211-H211)</f>
        <v/>
      </c>
    </row>
    <row r="212">
      <c r="A212" s="16" t="n"/>
      <c r="B212" s="15" t="n"/>
      <c r="C212" s="15" t="n"/>
      <c r="D212" s="14" t="n"/>
      <c r="E212" s="22">
        <f>IF(D212="","",VLOOKUP(D212,Accounts!$A$2:$B$60,2,FALSE))</f>
        <v/>
      </c>
      <c r="F212" s="15" t="n"/>
      <c r="G212" s="17" t="n"/>
      <c r="H212" s="18">
        <f>IF(G212="","",ROUND(G212*15/115,2))</f>
        <v/>
      </c>
      <c r="I212" s="18">
        <f>IF(G212="","",G212-H212)</f>
        <v/>
      </c>
    </row>
    <row r="213">
      <c r="A213" s="16" t="n"/>
      <c r="B213" s="15" t="n"/>
      <c r="C213" s="15" t="n"/>
      <c r="D213" s="14" t="n"/>
      <c r="E213" s="22">
        <f>IF(D213="","",VLOOKUP(D213,Accounts!$A$2:$B$60,2,FALSE))</f>
        <v/>
      </c>
      <c r="F213" s="15" t="n"/>
      <c r="G213" s="17" t="n"/>
      <c r="H213" s="18">
        <f>IF(G213="","",ROUND(G213*15/115,2))</f>
        <v/>
      </c>
      <c r="I213" s="18">
        <f>IF(G213="","",G213-H213)</f>
        <v/>
      </c>
    </row>
    <row r="214">
      <c r="A214" s="16" t="n"/>
      <c r="B214" s="15" t="n"/>
      <c r="C214" s="15" t="n"/>
      <c r="D214" s="14" t="n"/>
      <c r="E214" s="22">
        <f>IF(D214="","",VLOOKUP(D214,Accounts!$A$2:$B$60,2,FALSE))</f>
        <v/>
      </c>
      <c r="F214" s="15" t="n"/>
      <c r="G214" s="17" t="n"/>
      <c r="H214" s="18">
        <f>IF(G214="","",ROUND(G214*15/115,2))</f>
        <v/>
      </c>
      <c r="I214" s="18">
        <f>IF(G214="","",G214-H214)</f>
        <v/>
      </c>
    </row>
    <row r="215">
      <c r="A215" s="16" t="n"/>
      <c r="B215" s="15" t="n"/>
      <c r="C215" s="15" t="n"/>
      <c r="D215" s="14" t="n"/>
      <c r="E215" s="22">
        <f>IF(D215="","",VLOOKUP(D215,Accounts!$A$2:$B$60,2,FALSE))</f>
        <v/>
      </c>
      <c r="F215" s="15" t="n"/>
      <c r="G215" s="17" t="n"/>
      <c r="H215" s="18">
        <f>IF(G215="","",ROUND(G215*15/115,2))</f>
        <v/>
      </c>
      <c r="I215" s="18">
        <f>IF(G215="","",G215-H215)</f>
        <v/>
      </c>
    </row>
    <row r="216">
      <c r="A216" s="16" t="n"/>
      <c r="B216" s="15" t="n"/>
      <c r="C216" s="15" t="n"/>
      <c r="D216" s="14" t="n"/>
      <c r="E216" s="22">
        <f>IF(D216="","",VLOOKUP(D216,Accounts!$A$2:$B$60,2,FALSE))</f>
        <v/>
      </c>
      <c r="F216" s="15" t="n"/>
      <c r="G216" s="17" t="n"/>
      <c r="H216" s="18">
        <f>IF(G216="","",ROUND(G216*15/115,2))</f>
        <v/>
      </c>
      <c r="I216" s="18">
        <f>IF(G216="","",G216-H216)</f>
        <v/>
      </c>
    </row>
    <row r="217">
      <c r="A217" s="16" t="n"/>
      <c r="B217" s="15" t="n"/>
      <c r="C217" s="15" t="n"/>
      <c r="D217" s="14" t="n"/>
      <c r="E217" s="22">
        <f>IF(D217="","",VLOOKUP(D217,Accounts!$A$2:$B$60,2,FALSE))</f>
        <v/>
      </c>
      <c r="F217" s="15" t="n"/>
      <c r="G217" s="17" t="n"/>
      <c r="H217" s="18">
        <f>IF(G217="","",ROUND(G217*15/115,2))</f>
        <v/>
      </c>
      <c r="I217" s="18">
        <f>IF(G217="","",G217-H217)</f>
        <v/>
      </c>
    </row>
    <row r="218">
      <c r="A218" s="16" t="n"/>
      <c r="B218" s="15" t="n"/>
      <c r="C218" s="15" t="n"/>
      <c r="D218" s="14" t="n"/>
      <c r="E218" s="22">
        <f>IF(D218="","",VLOOKUP(D218,Accounts!$A$2:$B$60,2,FALSE))</f>
        <v/>
      </c>
      <c r="F218" s="15" t="n"/>
      <c r="G218" s="17" t="n"/>
      <c r="H218" s="18">
        <f>IF(G218="","",ROUND(G218*15/115,2))</f>
        <v/>
      </c>
      <c r="I218" s="18">
        <f>IF(G218="","",G218-H218)</f>
        <v/>
      </c>
    </row>
    <row r="219">
      <c r="A219" s="16" t="n"/>
      <c r="B219" s="15" t="n"/>
      <c r="C219" s="15" t="n"/>
      <c r="D219" s="14" t="n"/>
      <c r="E219" s="22">
        <f>IF(D219="","",VLOOKUP(D219,Accounts!$A$2:$B$60,2,FALSE))</f>
        <v/>
      </c>
      <c r="F219" s="15" t="n"/>
      <c r="G219" s="17" t="n"/>
      <c r="H219" s="18">
        <f>IF(G219="","",ROUND(G219*15/115,2))</f>
        <v/>
      </c>
      <c r="I219" s="18">
        <f>IF(G219="","",G219-H219)</f>
        <v/>
      </c>
    </row>
    <row r="220">
      <c r="A220" s="16" t="n"/>
      <c r="B220" s="15" t="n"/>
      <c r="C220" s="15" t="n"/>
      <c r="D220" s="14" t="n"/>
      <c r="E220" s="22">
        <f>IF(D220="","",VLOOKUP(D220,Accounts!$A$2:$B$60,2,FALSE))</f>
        <v/>
      </c>
      <c r="F220" s="15" t="n"/>
      <c r="G220" s="17" t="n"/>
      <c r="H220" s="18">
        <f>IF(G220="","",ROUND(G220*15/115,2))</f>
        <v/>
      </c>
      <c r="I220" s="18">
        <f>IF(G220="","",G220-H220)</f>
        <v/>
      </c>
    </row>
    <row r="221">
      <c r="A221" s="16" t="n"/>
      <c r="B221" s="15" t="n"/>
      <c r="C221" s="15" t="n"/>
      <c r="D221" s="14" t="n"/>
      <c r="E221" s="22">
        <f>IF(D221="","",VLOOKUP(D221,Accounts!$A$2:$B$60,2,FALSE))</f>
        <v/>
      </c>
      <c r="F221" s="15" t="n"/>
      <c r="G221" s="17" t="n"/>
      <c r="H221" s="18">
        <f>IF(G221="","",ROUND(G221*15/115,2))</f>
        <v/>
      </c>
      <c r="I221" s="18">
        <f>IF(G221="","",G221-H221)</f>
        <v/>
      </c>
    </row>
    <row r="222">
      <c r="A222" s="16" t="n"/>
      <c r="B222" s="15" t="n"/>
      <c r="C222" s="15" t="n"/>
      <c r="D222" s="14" t="n"/>
      <c r="E222" s="22">
        <f>IF(D222="","",VLOOKUP(D222,Accounts!$A$2:$B$60,2,FALSE))</f>
        <v/>
      </c>
      <c r="F222" s="15" t="n"/>
      <c r="G222" s="17" t="n"/>
      <c r="H222" s="18">
        <f>IF(G222="","",ROUND(G222*15/115,2))</f>
        <v/>
      </c>
      <c r="I222" s="18">
        <f>IF(G222="","",G222-H222)</f>
        <v/>
      </c>
    </row>
    <row r="223">
      <c r="A223" s="16" t="n"/>
      <c r="B223" s="15" t="n"/>
      <c r="C223" s="15" t="n"/>
      <c r="D223" s="14" t="n"/>
      <c r="E223" s="22">
        <f>IF(D223="","",VLOOKUP(D223,Accounts!$A$2:$B$60,2,FALSE))</f>
        <v/>
      </c>
      <c r="F223" s="15" t="n"/>
      <c r="G223" s="17" t="n"/>
      <c r="H223" s="18">
        <f>IF(G223="","",ROUND(G223*15/115,2))</f>
        <v/>
      </c>
      <c r="I223" s="18">
        <f>IF(G223="","",G223-H223)</f>
        <v/>
      </c>
    </row>
    <row r="224">
      <c r="A224" s="16" t="n"/>
      <c r="B224" s="15" t="n"/>
      <c r="C224" s="15" t="n"/>
      <c r="D224" s="14" t="n"/>
      <c r="E224" s="22">
        <f>IF(D224="","",VLOOKUP(D224,Accounts!$A$2:$B$60,2,FALSE))</f>
        <v/>
      </c>
      <c r="F224" s="15" t="n"/>
      <c r="G224" s="17" t="n"/>
      <c r="H224" s="18">
        <f>IF(G224="","",ROUND(G224*15/115,2))</f>
        <v/>
      </c>
      <c r="I224" s="18">
        <f>IF(G224="","",G224-H224)</f>
        <v/>
      </c>
    </row>
    <row r="225">
      <c r="A225" s="16" t="n"/>
      <c r="B225" s="15" t="n"/>
      <c r="C225" s="15" t="n"/>
      <c r="D225" s="14" t="n"/>
      <c r="E225" s="22">
        <f>IF(D225="","",VLOOKUP(D225,Accounts!$A$2:$B$60,2,FALSE))</f>
        <v/>
      </c>
      <c r="F225" s="15" t="n"/>
      <c r="G225" s="17" t="n"/>
      <c r="H225" s="18">
        <f>IF(G225="","",ROUND(G225*15/115,2))</f>
        <v/>
      </c>
      <c r="I225" s="18">
        <f>IF(G225="","",G225-H225)</f>
        <v/>
      </c>
    </row>
    <row r="226">
      <c r="A226" s="16" t="n"/>
      <c r="B226" s="15" t="n"/>
      <c r="C226" s="15" t="n"/>
      <c r="D226" s="14" t="n"/>
      <c r="E226" s="22">
        <f>IF(D226="","",VLOOKUP(D226,Accounts!$A$2:$B$60,2,FALSE))</f>
        <v/>
      </c>
      <c r="F226" s="15" t="n"/>
      <c r="G226" s="17" t="n"/>
      <c r="H226" s="18">
        <f>IF(G226="","",ROUND(G226*15/115,2))</f>
        <v/>
      </c>
      <c r="I226" s="18">
        <f>IF(G226="","",G226-H226)</f>
        <v/>
      </c>
    </row>
    <row r="227">
      <c r="A227" s="16" t="n"/>
      <c r="B227" s="15" t="n"/>
      <c r="C227" s="15" t="n"/>
      <c r="D227" s="14" t="n"/>
      <c r="E227" s="22">
        <f>IF(D227="","",VLOOKUP(D227,Accounts!$A$2:$B$60,2,FALSE))</f>
        <v/>
      </c>
      <c r="F227" s="15" t="n"/>
      <c r="G227" s="17" t="n"/>
      <c r="H227" s="18">
        <f>IF(G227="","",ROUND(G227*15/115,2))</f>
        <v/>
      </c>
      <c r="I227" s="18">
        <f>IF(G227="","",G227-H227)</f>
        <v/>
      </c>
    </row>
    <row r="228">
      <c r="A228" s="16" t="n"/>
      <c r="B228" s="15" t="n"/>
      <c r="C228" s="15" t="n"/>
      <c r="D228" s="14" t="n"/>
      <c r="E228" s="22">
        <f>IF(D228="","",VLOOKUP(D228,Accounts!$A$2:$B$60,2,FALSE))</f>
        <v/>
      </c>
      <c r="F228" s="15" t="n"/>
      <c r="G228" s="17" t="n"/>
      <c r="H228" s="18">
        <f>IF(G228="","",ROUND(G228*15/115,2))</f>
        <v/>
      </c>
      <c r="I228" s="18">
        <f>IF(G228="","",G228-H228)</f>
        <v/>
      </c>
    </row>
    <row r="229">
      <c r="A229" s="16" t="n"/>
      <c r="B229" s="15" t="n"/>
      <c r="C229" s="15" t="n"/>
      <c r="D229" s="14" t="n"/>
      <c r="E229" s="22">
        <f>IF(D229="","",VLOOKUP(D229,Accounts!$A$2:$B$60,2,FALSE))</f>
        <v/>
      </c>
      <c r="F229" s="15" t="n"/>
      <c r="G229" s="17" t="n"/>
      <c r="H229" s="18">
        <f>IF(G229="","",ROUND(G229*15/115,2))</f>
        <v/>
      </c>
      <c r="I229" s="18">
        <f>IF(G229="","",G229-H229)</f>
        <v/>
      </c>
    </row>
    <row r="230">
      <c r="A230" s="16" t="n"/>
      <c r="B230" s="15" t="n"/>
      <c r="C230" s="15" t="n"/>
      <c r="D230" s="14" t="n"/>
      <c r="E230" s="22">
        <f>IF(D230="","",VLOOKUP(D230,Accounts!$A$2:$B$60,2,FALSE))</f>
        <v/>
      </c>
      <c r="F230" s="15" t="n"/>
      <c r="G230" s="17" t="n"/>
      <c r="H230" s="18">
        <f>IF(G230="","",ROUND(G230*15/115,2))</f>
        <v/>
      </c>
      <c r="I230" s="18">
        <f>IF(G230="","",G230-H230)</f>
        <v/>
      </c>
    </row>
    <row r="231">
      <c r="A231" s="16" t="n"/>
      <c r="B231" s="15" t="n"/>
      <c r="C231" s="15" t="n"/>
      <c r="D231" s="14" t="n"/>
      <c r="E231" s="22">
        <f>IF(D231="","",VLOOKUP(D231,Accounts!$A$2:$B$60,2,FALSE))</f>
        <v/>
      </c>
      <c r="F231" s="15" t="n"/>
      <c r="G231" s="17" t="n"/>
      <c r="H231" s="18">
        <f>IF(G231="","",ROUND(G231*15/115,2))</f>
        <v/>
      </c>
      <c r="I231" s="18">
        <f>IF(G231="","",G231-H231)</f>
        <v/>
      </c>
    </row>
    <row r="232">
      <c r="A232" s="16" t="n"/>
      <c r="B232" s="15" t="n"/>
      <c r="C232" s="15" t="n"/>
      <c r="D232" s="14" t="n"/>
      <c r="E232" s="22">
        <f>IF(D232="","",VLOOKUP(D232,Accounts!$A$2:$B$60,2,FALSE))</f>
        <v/>
      </c>
      <c r="F232" s="15" t="n"/>
      <c r="G232" s="17" t="n"/>
      <c r="H232" s="18">
        <f>IF(G232="","",ROUND(G232*15/115,2))</f>
        <v/>
      </c>
      <c r="I232" s="18">
        <f>IF(G232="","",G232-H232)</f>
        <v/>
      </c>
    </row>
    <row r="233">
      <c r="A233" s="16" t="n"/>
      <c r="B233" s="15" t="n"/>
      <c r="C233" s="15" t="n"/>
      <c r="D233" s="14" t="n"/>
      <c r="E233" s="22">
        <f>IF(D233="","",VLOOKUP(D233,Accounts!$A$2:$B$60,2,FALSE))</f>
        <v/>
      </c>
      <c r="F233" s="15" t="n"/>
      <c r="G233" s="17" t="n"/>
      <c r="H233" s="18">
        <f>IF(G233="","",ROUND(G233*15/115,2))</f>
        <v/>
      </c>
      <c r="I233" s="18">
        <f>IF(G233="","",G233-H233)</f>
        <v/>
      </c>
    </row>
    <row r="234">
      <c r="A234" s="16" t="n"/>
      <c r="B234" s="15" t="n"/>
      <c r="C234" s="15" t="n"/>
      <c r="D234" s="14" t="n"/>
      <c r="E234" s="22">
        <f>IF(D234="","",VLOOKUP(D234,Accounts!$A$2:$B$60,2,FALSE))</f>
        <v/>
      </c>
      <c r="F234" s="15" t="n"/>
      <c r="G234" s="17" t="n"/>
      <c r="H234" s="18">
        <f>IF(G234="","",ROUND(G234*15/115,2))</f>
        <v/>
      </c>
      <c r="I234" s="18">
        <f>IF(G234="","",G234-H234)</f>
        <v/>
      </c>
    </row>
    <row r="235">
      <c r="A235" s="16" t="n"/>
      <c r="B235" s="15" t="n"/>
      <c r="C235" s="15" t="n"/>
      <c r="D235" s="14" t="n"/>
      <c r="E235" s="22">
        <f>IF(D235="","",VLOOKUP(D235,Accounts!$A$2:$B$60,2,FALSE))</f>
        <v/>
      </c>
      <c r="F235" s="15" t="n"/>
      <c r="G235" s="17" t="n"/>
      <c r="H235" s="18">
        <f>IF(G235="","",ROUND(G235*15/115,2))</f>
        <v/>
      </c>
      <c r="I235" s="18">
        <f>IF(G235="","",G235-H235)</f>
        <v/>
      </c>
    </row>
    <row r="236">
      <c r="A236" s="16" t="n"/>
      <c r="B236" s="15" t="n"/>
      <c r="C236" s="15" t="n"/>
      <c r="D236" s="14" t="n"/>
      <c r="E236" s="22">
        <f>IF(D236="","",VLOOKUP(D236,Accounts!$A$2:$B$60,2,FALSE))</f>
        <v/>
      </c>
      <c r="F236" s="15" t="n"/>
      <c r="G236" s="17" t="n"/>
      <c r="H236" s="18">
        <f>IF(G236="","",ROUND(G236*15/115,2))</f>
        <v/>
      </c>
      <c r="I236" s="18">
        <f>IF(G236="","",G236-H236)</f>
        <v/>
      </c>
    </row>
    <row r="237">
      <c r="A237" s="16" t="n"/>
      <c r="B237" s="15" t="n"/>
      <c r="C237" s="15" t="n"/>
      <c r="D237" s="14" t="n"/>
      <c r="E237" s="22">
        <f>IF(D237="","",VLOOKUP(D237,Accounts!$A$2:$B$60,2,FALSE))</f>
        <v/>
      </c>
      <c r="F237" s="15" t="n"/>
      <c r="G237" s="17" t="n"/>
      <c r="H237" s="18">
        <f>IF(G237="","",ROUND(G237*15/115,2))</f>
        <v/>
      </c>
      <c r="I237" s="18">
        <f>IF(G237="","",G237-H237)</f>
        <v/>
      </c>
    </row>
    <row r="238">
      <c r="A238" s="16" t="n"/>
      <c r="B238" s="15" t="n"/>
      <c r="C238" s="15" t="n"/>
      <c r="D238" s="14" t="n"/>
      <c r="E238" s="22">
        <f>IF(D238="","",VLOOKUP(D238,Accounts!$A$2:$B$60,2,FALSE))</f>
        <v/>
      </c>
      <c r="F238" s="15" t="n"/>
      <c r="G238" s="17" t="n"/>
      <c r="H238" s="18">
        <f>IF(G238="","",ROUND(G238*15/115,2))</f>
        <v/>
      </c>
      <c r="I238" s="18">
        <f>IF(G238="","",G238-H238)</f>
        <v/>
      </c>
    </row>
    <row r="239">
      <c r="A239" s="16" t="n"/>
      <c r="B239" s="15" t="n"/>
      <c r="C239" s="15" t="n"/>
      <c r="D239" s="14" t="n"/>
      <c r="E239" s="22">
        <f>IF(D239="","",VLOOKUP(D239,Accounts!$A$2:$B$60,2,FALSE))</f>
        <v/>
      </c>
      <c r="F239" s="15" t="n"/>
      <c r="G239" s="17" t="n"/>
      <c r="H239" s="18">
        <f>IF(G239="","",ROUND(G239*15/115,2))</f>
        <v/>
      </c>
      <c r="I239" s="18">
        <f>IF(G239="","",G239-H239)</f>
        <v/>
      </c>
    </row>
    <row r="240">
      <c r="A240" s="16" t="n"/>
      <c r="B240" s="15" t="n"/>
      <c r="C240" s="15" t="n"/>
      <c r="D240" s="14" t="n"/>
      <c r="E240" s="22">
        <f>IF(D240="","",VLOOKUP(D240,Accounts!$A$2:$B$60,2,FALSE))</f>
        <v/>
      </c>
      <c r="F240" s="15" t="n"/>
      <c r="G240" s="17" t="n"/>
      <c r="H240" s="18">
        <f>IF(G240="","",ROUND(G240*15/115,2))</f>
        <v/>
      </c>
      <c r="I240" s="18">
        <f>IF(G240="","",G240-H240)</f>
        <v/>
      </c>
    </row>
    <row r="241">
      <c r="A241" s="16" t="n"/>
      <c r="B241" s="15" t="n"/>
      <c r="C241" s="15" t="n"/>
      <c r="D241" s="14" t="n"/>
      <c r="E241" s="22">
        <f>IF(D241="","",VLOOKUP(D241,Accounts!$A$2:$B$60,2,FALSE))</f>
        <v/>
      </c>
      <c r="F241" s="15" t="n"/>
      <c r="G241" s="17" t="n"/>
      <c r="H241" s="18">
        <f>IF(G241="","",ROUND(G241*15/115,2))</f>
        <v/>
      </c>
      <c r="I241" s="18">
        <f>IF(G241="","",G241-H241)</f>
        <v/>
      </c>
    </row>
    <row r="242">
      <c r="A242" s="16" t="n"/>
      <c r="B242" s="15" t="n"/>
      <c r="C242" s="15" t="n"/>
      <c r="D242" s="14" t="n"/>
      <c r="E242" s="22">
        <f>IF(D242="","",VLOOKUP(D242,Accounts!$A$2:$B$60,2,FALSE))</f>
        <v/>
      </c>
      <c r="F242" s="15" t="n"/>
      <c r="G242" s="17" t="n"/>
      <c r="H242" s="18">
        <f>IF(G242="","",ROUND(G242*15/115,2))</f>
        <v/>
      </c>
      <c r="I242" s="18">
        <f>IF(G242="","",G242-H242)</f>
        <v/>
      </c>
    </row>
    <row r="243">
      <c r="A243" s="16" t="n"/>
      <c r="B243" s="15" t="n"/>
      <c r="C243" s="15" t="n"/>
      <c r="D243" s="14" t="n"/>
      <c r="E243" s="22">
        <f>IF(D243="","",VLOOKUP(D243,Accounts!$A$2:$B$60,2,FALSE))</f>
        <v/>
      </c>
      <c r="F243" s="15" t="n"/>
      <c r="G243" s="17" t="n"/>
      <c r="H243" s="18">
        <f>IF(G243="","",ROUND(G243*15/115,2))</f>
        <v/>
      </c>
      <c r="I243" s="18">
        <f>IF(G243="","",G243-H243)</f>
        <v/>
      </c>
    </row>
    <row r="244">
      <c r="A244" s="16" t="n"/>
      <c r="B244" s="15" t="n"/>
      <c r="C244" s="15" t="n"/>
      <c r="D244" s="14" t="n"/>
      <c r="E244" s="22">
        <f>IF(D244="","",VLOOKUP(D244,Accounts!$A$2:$B$60,2,FALSE))</f>
        <v/>
      </c>
      <c r="F244" s="15" t="n"/>
      <c r="G244" s="17" t="n"/>
      <c r="H244" s="18">
        <f>IF(G244="","",ROUND(G244*15/115,2))</f>
        <v/>
      </c>
      <c r="I244" s="18">
        <f>IF(G244="","",G244-H244)</f>
        <v/>
      </c>
    </row>
    <row r="245">
      <c r="A245" s="16" t="n"/>
      <c r="B245" s="15" t="n"/>
      <c r="C245" s="15" t="n"/>
      <c r="D245" s="14" t="n"/>
      <c r="E245" s="22">
        <f>IF(D245="","",VLOOKUP(D245,Accounts!$A$2:$B$60,2,FALSE))</f>
        <v/>
      </c>
      <c r="F245" s="15" t="n"/>
      <c r="G245" s="17" t="n"/>
      <c r="H245" s="18">
        <f>IF(G245="","",ROUND(G245*15/115,2))</f>
        <v/>
      </c>
      <c r="I245" s="18">
        <f>IF(G245="","",G245-H245)</f>
        <v/>
      </c>
    </row>
    <row r="246">
      <c r="A246" s="16" t="n"/>
      <c r="B246" s="15" t="n"/>
      <c r="C246" s="15" t="n"/>
      <c r="D246" s="14" t="n"/>
      <c r="E246" s="22">
        <f>IF(D246="","",VLOOKUP(D246,Accounts!$A$2:$B$60,2,FALSE))</f>
        <v/>
      </c>
      <c r="F246" s="15" t="n"/>
      <c r="G246" s="17" t="n"/>
      <c r="H246" s="18">
        <f>IF(G246="","",ROUND(G246*15/115,2))</f>
        <v/>
      </c>
      <c r="I246" s="18">
        <f>IF(G246="","",G246-H246)</f>
        <v/>
      </c>
    </row>
    <row r="247">
      <c r="A247" s="16" t="n"/>
      <c r="B247" s="15" t="n"/>
      <c r="C247" s="15" t="n"/>
      <c r="D247" s="14" t="n"/>
      <c r="E247" s="22">
        <f>IF(D247="","",VLOOKUP(D247,Accounts!$A$2:$B$60,2,FALSE))</f>
        <v/>
      </c>
      <c r="F247" s="15" t="n"/>
      <c r="G247" s="17" t="n"/>
      <c r="H247" s="18">
        <f>IF(G247="","",ROUND(G247*15/115,2))</f>
        <v/>
      </c>
      <c r="I247" s="18">
        <f>IF(G247="","",G247-H247)</f>
        <v/>
      </c>
    </row>
    <row r="248">
      <c r="A248" s="16" t="n"/>
      <c r="B248" s="15" t="n"/>
      <c r="C248" s="15" t="n"/>
      <c r="D248" s="14" t="n"/>
      <c r="E248" s="22">
        <f>IF(D248="","",VLOOKUP(D248,Accounts!$A$2:$B$60,2,FALSE))</f>
        <v/>
      </c>
      <c r="F248" s="15" t="n"/>
      <c r="G248" s="17" t="n"/>
      <c r="H248" s="18">
        <f>IF(G248="","",ROUND(G248*15/115,2))</f>
        <v/>
      </c>
      <c r="I248" s="18">
        <f>IF(G248="","",G248-H248)</f>
        <v/>
      </c>
    </row>
    <row r="249">
      <c r="A249" s="16" t="n"/>
      <c r="B249" s="15" t="n"/>
      <c r="C249" s="15" t="n"/>
      <c r="D249" s="14" t="n"/>
      <c r="E249" s="22">
        <f>IF(D249="","",VLOOKUP(D249,Accounts!$A$2:$B$60,2,FALSE))</f>
        <v/>
      </c>
      <c r="F249" s="15" t="n"/>
      <c r="G249" s="17" t="n"/>
      <c r="H249" s="18">
        <f>IF(G249="","",ROUND(G249*15/115,2))</f>
        <v/>
      </c>
      <c r="I249" s="18">
        <f>IF(G249="","",G249-H249)</f>
        <v/>
      </c>
    </row>
    <row r="250">
      <c r="A250" s="16" t="n"/>
      <c r="B250" s="15" t="n"/>
      <c r="C250" s="15" t="n"/>
      <c r="D250" s="14" t="n"/>
      <c r="E250" s="22">
        <f>IF(D250="","",VLOOKUP(D250,Accounts!$A$2:$B$60,2,FALSE))</f>
        <v/>
      </c>
      <c r="F250" s="15" t="n"/>
      <c r="G250" s="17" t="n"/>
      <c r="H250" s="18">
        <f>IF(G250="","",ROUND(G250*15/115,2))</f>
        <v/>
      </c>
      <c r="I250" s="18">
        <f>IF(G250="","",G250-H250)</f>
        <v/>
      </c>
    </row>
    <row r="251">
      <c r="A251" s="16" t="n"/>
      <c r="B251" s="15" t="n"/>
      <c r="C251" s="15" t="n"/>
      <c r="D251" s="14" t="n"/>
      <c r="E251" s="22">
        <f>IF(D251="","",VLOOKUP(D251,Accounts!$A$2:$B$60,2,FALSE))</f>
        <v/>
      </c>
      <c r="F251" s="15" t="n"/>
      <c r="G251" s="17" t="n"/>
      <c r="H251" s="18">
        <f>IF(G251="","",ROUND(G251*15/115,2))</f>
        <v/>
      </c>
      <c r="I251" s="18">
        <f>IF(G251="","",G251-H251)</f>
        <v/>
      </c>
    </row>
    <row r="252">
      <c r="A252" s="16" t="n"/>
      <c r="B252" s="15" t="n"/>
      <c r="C252" s="15" t="n"/>
      <c r="D252" s="14" t="n"/>
      <c r="E252" s="22">
        <f>IF(D252="","",VLOOKUP(D252,Accounts!$A$2:$B$60,2,FALSE))</f>
        <v/>
      </c>
      <c r="F252" s="15" t="n"/>
      <c r="G252" s="17" t="n"/>
      <c r="H252" s="18">
        <f>IF(G252="","",ROUND(G252*15/115,2))</f>
        <v/>
      </c>
      <c r="I252" s="18">
        <f>IF(G252="","",G252-H252)</f>
        <v/>
      </c>
    </row>
    <row r="253">
      <c r="A253" s="16" t="n"/>
      <c r="B253" s="15" t="n"/>
      <c r="C253" s="15" t="n"/>
      <c r="D253" s="14" t="n"/>
      <c r="E253" s="22">
        <f>IF(D253="","",VLOOKUP(D253,Accounts!$A$2:$B$60,2,FALSE))</f>
        <v/>
      </c>
      <c r="F253" s="15" t="n"/>
      <c r="G253" s="17" t="n"/>
      <c r="H253" s="18">
        <f>IF(G253="","",ROUND(G253*15/115,2))</f>
        <v/>
      </c>
      <c r="I253" s="18">
        <f>IF(G253="","",G253-H253)</f>
        <v/>
      </c>
    </row>
    <row r="254">
      <c r="A254" s="16" t="n"/>
      <c r="B254" s="15" t="n"/>
      <c r="C254" s="15" t="n"/>
      <c r="D254" s="14" t="n"/>
      <c r="E254" s="22">
        <f>IF(D254="","",VLOOKUP(D254,Accounts!$A$2:$B$60,2,FALSE))</f>
        <v/>
      </c>
      <c r="F254" s="15" t="n"/>
      <c r="G254" s="17" t="n"/>
      <c r="H254" s="18">
        <f>IF(G254="","",ROUND(G254*15/115,2))</f>
        <v/>
      </c>
      <c r="I254" s="18">
        <f>IF(G254="","",G254-H254)</f>
        <v/>
      </c>
    </row>
    <row r="255">
      <c r="A255" s="16" t="n"/>
      <c r="B255" s="15" t="n"/>
      <c r="C255" s="15" t="n"/>
      <c r="D255" s="14" t="n"/>
      <c r="E255" s="22">
        <f>IF(D255="","",VLOOKUP(D255,Accounts!$A$2:$B$60,2,FALSE))</f>
        <v/>
      </c>
      <c r="F255" s="15" t="n"/>
      <c r="G255" s="17" t="n"/>
      <c r="H255" s="18">
        <f>IF(G255="","",ROUND(G255*15/115,2))</f>
        <v/>
      </c>
      <c r="I255" s="18">
        <f>IF(G255="","",G255-H255)</f>
        <v/>
      </c>
    </row>
    <row r="256">
      <c r="A256" s="16" t="n"/>
      <c r="B256" s="15" t="n"/>
      <c r="C256" s="15" t="n"/>
      <c r="D256" s="14" t="n"/>
      <c r="E256" s="22">
        <f>IF(D256="","",VLOOKUP(D256,Accounts!$A$2:$B$60,2,FALSE))</f>
        <v/>
      </c>
      <c r="F256" s="15" t="n"/>
      <c r="G256" s="17" t="n"/>
      <c r="H256" s="18">
        <f>IF(G256="","",ROUND(G256*15/115,2))</f>
        <v/>
      </c>
      <c r="I256" s="18">
        <f>IF(G256="","",G256-H256)</f>
        <v/>
      </c>
    </row>
    <row r="257">
      <c r="A257" s="16" t="n"/>
      <c r="B257" s="15" t="n"/>
      <c r="C257" s="15" t="n"/>
      <c r="D257" s="14" t="n"/>
      <c r="E257" s="22">
        <f>IF(D257="","",VLOOKUP(D257,Accounts!$A$2:$B$60,2,FALSE))</f>
        <v/>
      </c>
      <c r="F257" s="15" t="n"/>
      <c r="G257" s="17" t="n"/>
      <c r="H257" s="18">
        <f>IF(G257="","",ROUND(G257*15/115,2))</f>
        <v/>
      </c>
      <c r="I257" s="18">
        <f>IF(G257="","",G257-H257)</f>
        <v/>
      </c>
    </row>
    <row r="258">
      <c r="A258" s="16" t="n"/>
      <c r="B258" s="15" t="n"/>
      <c r="C258" s="15" t="n"/>
      <c r="D258" s="14" t="n"/>
      <c r="E258" s="22">
        <f>IF(D258="","",VLOOKUP(D258,Accounts!$A$2:$B$60,2,FALSE))</f>
        <v/>
      </c>
      <c r="F258" s="15" t="n"/>
      <c r="G258" s="17" t="n"/>
      <c r="H258" s="18">
        <f>IF(G258="","",ROUND(G258*15/115,2))</f>
        <v/>
      </c>
      <c r="I258" s="18">
        <f>IF(G258="","",G258-H258)</f>
        <v/>
      </c>
    </row>
    <row r="259">
      <c r="A259" s="16" t="n"/>
      <c r="B259" s="15" t="n"/>
      <c r="C259" s="15" t="n"/>
      <c r="D259" s="14" t="n"/>
      <c r="E259" s="22">
        <f>IF(D259="","",VLOOKUP(D259,Accounts!$A$2:$B$60,2,FALSE))</f>
        <v/>
      </c>
      <c r="F259" s="15" t="n"/>
      <c r="G259" s="17" t="n"/>
      <c r="H259" s="18">
        <f>IF(G259="","",ROUND(G259*15/115,2))</f>
        <v/>
      </c>
      <c r="I259" s="18">
        <f>IF(G259="","",G259-H259)</f>
        <v/>
      </c>
    </row>
    <row r="260">
      <c r="A260" s="16" t="n"/>
      <c r="B260" s="15" t="n"/>
      <c r="C260" s="15" t="n"/>
      <c r="D260" s="14" t="n"/>
      <c r="E260" s="22">
        <f>IF(D260="","",VLOOKUP(D260,Accounts!$A$2:$B$60,2,FALSE))</f>
        <v/>
      </c>
      <c r="F260" s="15" t="n"/>
      <c r="G260" s="17" t="n"/>
      <c r="H260" s="18">
        <f>IF(G260="","",ROUND(G260*15/115,2))</f>
        <v/>
      </c>
      <c r="I260" s="18">
        <f>IF(G260="","",G260-H260)</f>
        <v/>
      </c>
    </row>
    <row r="261">
      <c r="A261" s="16" t="n"/>
      <c r="B261" s="15" t="n"/>
      <c r="C261" s="15" t="n"/>
      <c r="D261" s="14" t="n"/>
      <c r="E261" s="22">
        <f>IF(D261="","",VLOOKUP(D261,Accounts!$A$2:$B$60,2,FALSE))</f>
        <v/>
      </c>
      <c r="F261" s="15" t="n"/>
      <c r="G261" s="17" t="n"/>
      <c r="H261" s="18">
        <f>IF(G261="","",ROUND(G261*15/115,2))</f>
        <v/>
      </c>
      <c r="I261" s="18">
        <f>IF(G261="","",G261-H261)</f>
        <v/>
      </c>
    </row>
    <row r="262">
      <c r="A262" s="16" t="n"/>
      <c r="B262" s="15" t="n"/>
      <c r="C262" s="15" t="n"/>
      <c r="D262" s="14" t="n"/>
      <c r="E262" s="22">
        <f>IF(D262="","",VLOOKUP(D262,Accounts!$A$2:$B$60,2,FALSE))</f>
        <v/>
      </c>
      <c r="F262" s="15" t="n"/>
      <c r="G262" s="17" t="n"/>
      <c r="H262" s="18">
        <f>IF(G262="","",ROUND(G262*15/115,2))</f>
        <v/>
      </c>
      <c r="I262" s="18">
        <f>IF(G262="","",G262-H262)</f>
        <v/>
      </c>
    </row>
    <row r="263">
      <c r="A263" s="16" t="n"/>
      <c r="B263" s="15" t="n"/>
      <c r="C263" s="15" t="n"/>
      <c r="D263" s="14" t="n"/>
      <c r="E263" s="22">
        <f>IF(D263="","",VLOOKUP(D263,Accounts!$A$2:$B$60,2,FALSE))</f>
        <v/>
      </c>
      <c r="F263" s="15" t="n"/>
      <c r="G263" s="17" t="n"/>
      <c r="H263" s="18">
        <f>IF(G263="","",ROUND(G263*15/115,2))</f>
        <v/>
      </c>
      <c r="I263" s="18">
        <f>IF(G263="","",G263-H263)</f>
        <v/>
      </c>
    </row>
    <row r="264">
      <c r="A264" s="16" t="n"/>
      <c r="B264" s="15" t="n"/>
      <c r="C264" s="15" t="n"/>
      <c r="D264" s="14" t="n"/>
      <c r="E264" s="22">
        <f>IF(D264="","",VLOOKUP(D264,Accounts!$A$2:$B$60,2,FALSE))</f>
        <v/>
      </c>
      <c r="F264" s="15" t="n"/>
      <c r="G264" s="17" t="n"/>
      <c r="H264" s="18">
        <f>IF(G264="","",ROUND(G264*15/115,2))</f>
        <v/>
      </c>
      <c r="I264" s="18">
        <f>IF(G264="","",G264-H264)</f>
        <v/>
      </c>
    </row>
    <row r="265">
      <c r="A265" s="16" t="n"/>
      <c r="B265" s="15" t="n"/>
      <c r="C265" s="15" t="n"/>
      <c r="D265" s="14" t="n"/>
      <c r="E265" s="22">
        <f>IF(D265="","",VLOOKUP(D265,Accounts!$A$2:$B$60,2,FALSE))</f>
        <v/>
      </c>
      <c r="F265" s="15" t="n"/>
      <c r="G265" s="17" t="n"/>
      <c r="H265" s="18">
        <f>IF(G265="","",ROUND(G265*15/115,2))</f>
        <v/>
      </c>
      <c r="I265" s="18">
        <f>IF(G265="","",G265-H265)</f>
        <v/>
      </c>
    </row>
    <row r="266">
      <c r="A266" s="16" t="n"/>
      <c r="B266" s="15" t="n"/>
      <c r="C266" s="15" t="n"/>
      <c r="D266" s="14" t="n"/>
      <c r="E266" s="22">
        <f>IF(D266="","",VLOOKUP(D266,Accounts!$A$2:$B$60,2,FALSE))</f>
        <v/>
      </c>
      <c r="F266" s="15" t="n"/>
      <c r="G266" s="17" t="n"/>
      <c r="H266" s="18">
        <f>IF(G266="","",ROUND(G266*15/115,2))</f>
        <v/>
      </c>
      <c r="I266" s="18">
        <f>IF(G266="","",G266-H266)</f>
        <v/>
      </c>
    </row>
    <row r="267">
      <c r="A267" s="16" t="n"/>
      <c r="B267" s="15" t="n"/>
      <c r="C267" s="15" t="n"/>
      <c r="D267" s="14" t="n"/>
      <c r="E267" s="22">
        <f>IF(D267="","",VLOOKUP(D267,Accounts!$A$2:$B$60,2,FALSE))</f>
        <v/>
      </c>
      <c r="F267" s="15" t="n"/>
      <c r="G267" s="17" t="n"/>
      <c r="H267" s="18">
        <f>IF(G267="","",ROUND(G267*15/115,2))</f>
        <v/>
      </c>
      <c r="I267" s="18">
        <f>IF(G267="","",G267-H267)</f>
        <v/>
      </c>
    </row>
    <row r="268">
      <c r="A268" s="16" t="n"/>
      <c r="B268" s="15" t="n"/>
      <c r="C268" s="15" t="n"/>
      <c r="D268" s="14" t="n"/>
      <c r="E268" s="22">
        <f>IF(D268="","",VLOOKUP(D268,Accounts!$A$2:$B$60,2,FALSE))</f>
        <v/>
      </c>
      <c r="F268" s="15" t="n"/>
      <c r="G268" s="17" t="n"/>
      <c r="H268" s="18">
        <f>IF(G268="","",ROUND(G268*15/115,2))</f>
        <v/>
      </c>
      <c r="I268" s="18">
        <f>IF(G268="","",G268-H268)</f>
        <v/>
      </c>
    </row>
    <row r="269">
      <c r="A269" s="16" t="n"/>
      <c r="B269" s="15" t="n"/>
      <c r="C269" s="15" t="n"/>
      <c r="D269" s="14" t="n"/>
      <c r="E269" s="22">
        <f>IF(D269="","",VLOOKUP(D269,Accounts!$A$2:$B$60,2,FALSE))</f>
        <v/>
      </c>
      <c r="F269" s="15" t="n"/>
      <c r="G269" s="17" t="n"/>
      <c r="H269" s="18">
        <f>IF(G269="","",ROUND(G269*15/115,2))</f>
        <v/>
      </c>
      <c r="I269" s="18">
        <f>IF(G269="","",G269-H269)</f>
        <v/>
      </c>
    </row>
    <row r="270">
      <c r="A270" s="16" t="n"/>
      <c r="B270" s="15" t="n"/>
      <c r="C270" s="15" t="n"/>
      <c r="D270" s="14" t="n"/>
      <c r="E270" s="22">
        <f>IF(D270="","",VLOOKUP(D270,Accounts!$A$2:$B$60,2,FALSE))</f>
        <v/>
      </c>
      <c r="F270" s="15" t="n"/>
      <c r="G270" s="17" t="n"/>
      <c r="H270" s="18">
        <f>IF(G270="","",ROUND(G270*15/115,2))</f>
        <v/>
      </c>
      <c r="I270" s="18">
        <f>IF(G270="","",G270-H270)</f>
        <v/>
      </c>
    </row>
    <row r="271">
      <c r="A271" s="16" t="n"/>
      <c r="B271" s="15" t="n"/>
      <c r="C271" s="15" t="n"/>
      <c r="D271" s="14" t="n"/>
      <c r="E271" s="22">
        <f>IF(D271="","",VLOOKUP(D271,Accounts!$A$2:$B$60,2,FALSE))</f>
        <v/>
      </c>
      <c r="F271" s="15" t="n"/>
      <c r="G271" s="17" t="n"/>
      <c r="H271" s="18">
        <f>IF(G271="","",ROUND(G271*15/115,2))</f>
        <v/>
      </c>
      <c r="I271" s="18">
        <f>IF(G271="","",G271-H271)</f>
        <v/>
      </c>
    </row>
    <row r="272">
      <c r="A272" s="16" t="n"/>
      <c r="B272" s="15" t="n"/>
      <c r="C272" s="15" t="n"/>
      <c r="D272" s="14" t="n"/>
      <c r="E272" s="22">
        <f>IF(D272="","",VLOOKUP(D272,Accounts!$A$2:$B$60,2,FALSE))</f>
        <v/>
      </c>
      <c r="F272" s="15" t="n"/>
      <c r="G272" s="17" t="n"/>
      <c r="H272" s="18">
        <f>IF(G272="","",ROUND(G272*15/115,2))</f>
        <v/>
      </c>
      <c r="I272" s="18">
        <f>IF(G272="","",G272-H272)</f>
        <v/>
      </c>
    </row>
    <row r="273">
      <c r="A273" s="16" t="n"/>
      <c r="B273" s="15" t="n"/>
      <c r="C273" s="15" t="n"/>
      <c r="D273" s="14" t="n"/>
      <c r="E273" s="22">
        <f>IF(D273="","",VLOOKUP(D273,Accounts!$A$2:$B$60,2,FALSE))</f>
        <v/>
      </c>
      <c r="F273" s="15" t="n"/>
      <c r="G273" s="17" t="n"/>
      <c r="H273" s="18">
        <f>IF(G273="","",ROUND(G273*15/115,2))</f>
        <v/>
      </c>
      <c r="I273" s="18">
        <f>IF(G273="","",G273-H273)</f>
        <v/>
      </c>
    </row>
    <row r="274">
      <c r="A274" s="16" t="n"/>
      <c r="B274" s="15" t="n"/>
      <c r="C274" s="15" t="n"/>
      <c r="D274" s="14" t="n"/>
      <c r="E274" s="22">
        <f>IF(D274="","",VLOOKUP(D274,Accounts!$A$2:$B$60,2,FALSE))</f>
        <v/>
      </c>
      <c r="F274" s="15" t="n"/>
      <c r="G274" s="17" t="n"/>
      <c r="H274" s="18">
        <f>IF(G274="","",ROUND(G274*15/115,2))</f>
        <v/>
      </c>
      <c r="I274" s="18">
        <f>IF(G274="","",G274-H274)</f>
        <v/>
      </c>
    </row>
    <row r="275">
      <c r="A275" s="16" t="n"/>
      <c r="B275" s="15" t="n"/>
      <c r="C275" s="15" t="n"/>
      <c r="D275" s="14" t="n"/>
      <c r="E275" s="22">
        <f>IF(D275="","",VLOOKUP(D275,Accounts!$A$2:$B$60,2,FALSE))</f>
        <v/>
      </c>
      <c r="F275" s="15" t="n"/>
      <c r="G275" s="17" t="n"/>
      <c r="H275" s="18">
        <f>IF(G275="","",ROUND(G275*15/115,2))</f>
        <v/>
      </c>
      <c r="I275" s="18">
        <f>IF(G275="","",G275-H275)</f>
        <v/>
      </c>
    </row>
    <row r="276">
      <c r="A276" s="16" t="n"/>
      <c r="B276" s="15" t="n"/>
      <c r="C276" s="15" t="n"/>
      <c r="D276" s="14" t="n"/>
      <c r="E276" s="22">
        <f>IF(D276="","",VLOOKUP(D276,Accounts!$A$2:$B$60,2,FALSE))</f>
        <v/>
      </c>
      <c r="F276" s="15" t="n"/>
      <c r="G276" s="17" t="n"/>
      <c r="H276" s="18">
        <f>IF(G276="","",ROUND(G276*15/115,2))</f>
        <v/>
      </c>
      <c r="I276" s="18">
        <f>IF(G276="","",G276-H276)</f>
        <v/>
      </c>
    </row>
    <row r="277">
      <c r="A277" s="16" t="n"/>
      <c r="B277" s="15" t="n"/>
      <c r="C277" s="15" t="n"/>
      <c r="D277" s="14" t="n"/>
      <c r="E277" s="22">
        <f>IF(D277="","",VLOOKUP(D277,Accounts!$A$2:$B$60,2,FALSE))</f>
        <v/>
      </c>
      <c r="F277" s="15" t="n"/>
      <c r="G277" s="17" t="n"/>
      <c r="H277" s="18">
        <f>IF(G277="","",ROUND(G277*15/115,2))</f>
        <v/>
      </c>
      <c r="I277" s="18">
        <f>IF(G277="","",G277-H277)</f>
        <v/>
      </c>
    </row>
    <row r="278">
      <c r="A278" s="16" t="n"/>
      <c r="B278" s="15" t="n"/>
      <c r="C278" s="15" t="n"/>
      <c r="D278" s="14" t="n"/>
      <c r="E278" s="22">
        <f>IF(D278="","",VLOOKUP(D278,Accounts!$A$2:$B$60,2,FALSE))</f>
        <v/>
      </c>
      <c r="F278" s="15" t="n"/>
      <c r="G278" s="17" t="n"/>
      <c r="H278" s="18">
        <f>IF(G278="","",ROUND(G278*15/115,2))</f>
        <v/>
      </c>
      <c r="I278" s="18">
        <f>IF(G278="","",G278-H278)</f>
        <v/>
      </c>
    </row>
    <row r="279">
      <c r="A279" s="16" t="n"/>
      <c r="B279" s="15" t="n"/>
      <c r="C279" s="15" t="n"/>
      <c r="D279" s="14" t="n"/>
      <c r="E279" s="22">
        <f>IF(D279="","",VLOOKUP(D279,Accounts!$A$2:$B$60,2,FALSE))</f>
        <v/>
      </c>
      <c r="F279" s="15" t="n"/>
      <c r="G279" s="17" t="n"/>
      <c r="H279" s="18">
        <f>IF(G279="","",ROUND(G279*15/115,2))</f>
        <v/>
      </c>
      <c r="I279" s="18">
        <f>IF(G279="","",G279-H279)</f>
        <v/>
      </c>
    </row>
    <row r="280">
      <c r="A280" s="16" t="n"/>
      <c r="B280" s="15" t="n"/>
      <c r="C280" s="15" t="n"/>
      <c r="D280" s="14" t="n"/>
      <c r="E280" s="22">
        <f>IF(D280="","",VLOOKUP(D280,Accounts!$A$2:$B$60,2,FALSE))</f>
        <v/>
      </c>
      <c r="F280" s="15" t="n"/>
      <c r="G280" s="17" t="n"/>
      <c r="H280" s="18">
        <f>IF(G280="","",ROUND(G280*15/115,2))</f>
        <v/>
      </c>
      <c r="I280" s="18">
        <f>IF(G280="","",G280-H280)</f>
        <v/>
      </c>
    </row>
    <row r="281">
      <c r="A281" s="16" t="n"/>
      <c r="B281" s="15" t="n"/>
      <c r="C281" s="15" t="n"/>
      <c r="D281" s="14" t="n"/>
      <c r="E281" s="22">
        <f>IF(D281="","",VLOOKUP(D281,Accounts!$A$2:$B$60,2,FALSE))</f>
        <v/>
      </c>
      <c r="F281" s="15" t="n"/>
      <c r="G281" s="17" t="n"/>
      <c r="H281" s="18">
        <f>IF(G281="","",ROUND(G281*15/115,2))</f>
        <v/>
      </c>
      <c r="I281" s="18">
        <f>IF(G281="","",G281-H281)</f>
        <v/>
      </c>
    </row>
    <row r="282">
      <c r="A282" s="16" t="n"/>
      <c r="B282" s="15" t="n"/>
      <c r="C282" s="15" t="n"/>
      <c r="D282" s="14" t="n"/>
      <c r="E282" s="22">
        <f>IF(D282="","",VLOOKUP(D282,Accounts!$A$2:$B$60,2,FALSE))</f>
        <v/>
      </c>
      <c r="F282" s="15" t="n"/>
      <c r="G282" s="17" t="n"/>
      <c r="H282" s="18">
        <f>IF(G282="","",ROUND(G282*15/115,2))</f>
        <v/>
      </c>
      <c r="I282" s="18">
        <f>IF(G282="","",G282-H282)</f>
        <v/>
      </c>
    </row>
    <row r="283">
      <c r="A283" s="16" t="n"/>
      <c r="B283" s="15" t="n"/>
      <c r="C283" s="15" t="n"/>
      <c r="D283" s="14" t="n"/>
      <c r="E283" s="22">
        <f>IF(D283="","",VLOOKUP(D283,Accounts!$A$2:$B$60,2,FALSE))</f>
        <v/>
      </c>
      <c r="F283" s="15" t="n"/>
      <c r="G283" s="17" t="n"/>
      <c r="H283" s="18">
        <f>IF(G283="","",ROUND(G283*15/115,2))</f>
        <v/>
      </c>
      <c r="I283" s="18">
        <f>IF(G283="","",G283-H283)</f>
        <v/>
      </c>
    </row>
    <row r="284">
      <c r="A284" s="16" t="n"/>
      <c r="B284" s="15" t="n"/>
      <c r="C284" s="15" t="n"/>
      <c r="D284" s="14" t="n"/>
      <c r="E284" s="22">
        <f>IF(D284="","",VLOOKUP(D284,Accounts!$A$2:$B$60,2,FALSE))</f>
        <v/>
      </c>
      <c r="F284" s="15" t="n"/>
      <c r="G284" s="17" t="n"/>
      <c r="H284" s="18">
        <f>IF(G284="","",ROUND(G284*15/115,2))</f>
        <v/>
      </c>
      <c r="I284" s="18">
        <f>IF(G284="","",G284-H284)</f>
        <v/>
      </c>
    </row>
    <row r="285">
      <c r="A285" s="16" t="n"/>
      <c r="B285" s="15" t="n"/>
      <c r="C285" s="15" t="n"/>
      <c r="D285" s="14" t="n"/>
      <c r="E285" s="22">
        <f>IF(D285="","",VLOOKUP(D285,Accounts!$A$2:$B$60,2,FALSE))</f>
        <v/>
      </c>
      <c r="F285" s="15" t="n"/>
      <c r="G285" s="17" t="n"/>
      <c r="H285" s="18">
        <f>IF(G285="","",ROUND(G285*15/115,2))</f>
        <v/>
      </c>
      <c r="I285" s="18">
        <f>IF(G285="","",G285-H285)</f>
        <v/>
      </c>
    </row>
    <row r="286">
      <c r="A286" s="16" t="n"/>
      <c r="B286" s="15" t="n"/>
      <c r="C286" s="15" t="n"/>
      <c r="D286" s="14" t="n"/>
      <c r="E286" s="22">
        <f>IF(D286="","",VLOOKUP(D286,Accounts!$A$2:$B$60,2,FALSE))</f>
        <v/>
      </c>
      <c r="F286" s="15" t="n"/>
      <c r="G286" s="17" t="n"/>
      <c r="H286" s="18">
        <f>IF(G286="","",ROUND(G286*15/115,2))</f>
        <v/>
      </c>
      <c r="I286" s="18">
        <f>IF(G286="","",G286-H286)</f>
        <v/>
      </c>
    </row>
    <row r="287">
      <c r="A287" s="16" t="n"/>
      <c r="B287" s="15" t="n"/>
      <c r="C287" s="15" t="n"/>
      <c r="D287" s="14" t="n"/>
      <c r="E287" s="22">
        <f>IF(D287="","",VLOOKUP(D287,Accounts!$A$2:$B$60,2,FALSE))</f>
        <v/>
      </c>
      <c r="F287" s="15" t="n"/>
      <c r="G287" s="17" t="n"/>
      <c r="H287" s="18">
        <f>IF(G287="","",ROUND(G287*15/115,2))</f>
        <v/>
      </c>
      <c r="I287" s="18">
        <f>IF(G287="","",G287-H287)</f>
        <v/>
      </c>
    </row>
    <row r="288">
      <c r="A288" s="16" t="n"/>
      <c r="B288" s="15" t="n"/>
      <c r="C288" s="15" t="n"/>
      <c r="D288" s="14" t="n"/>
      <c r="E288" s="22">
        <f>IF(D288="","",VLOOKUP(D288,Accounts!$A$2:$B$60,2,FALSE))</f>
        <v/>
      </c>
      <c r="F288" s="15" t="n"/>
      <c r="G288" s="17" t="n"/>
      <c r="H288" s="18">
        <f>IF(G288="","",ROUND(G288*15/115,2))</f>
        <v/>
      </c>
      <c r="I288" s="18">
        <f>IF(G288="","",G288-H288)</f>
        <v/>
      </c>
    </row>
    <row r="289">
      <c r="A289" s="16" t="n"/>
      <c r="B289" s="15" t="n"/>
      <c r="C289" s="15" t="n"/>
      <c r="D289" s="14" t="n"/>
      <c r="E289" s="22">
        <f>IF(D289="","",VLOOKUP(D289,Accounts!$A$2:$B$60,2,FALSE))</f>
        <v/>
      </c>
      <c r="F289" s="15" t="n"/>
      <c r="G289" s="17" t="n"/>
      <c r="H289" s="18">
        <f>IF(G289="","",ROUND(G289*15/115,2))</f>
        <v/>
      </c>
      <c r="I289" s="18">
        <f>IF(G289="","",G289-H289)</f>
        <v/>
      </c>
    </row>
    <row r="290">
      <c r="A290" s="16" t="n"/>
      <c r="B290" s="15" t="n"/>
      <c r="C290" s="15" t="n"/>
      <c r="D290" s="14" t="n"/>
      <c r="E290" s="22">
        <f>IF(D290="","",VLOOKUP(D290,Accounts!$A$2:$B$60,2,FALSE))</f>
        <v/>
      </c>
      <c r="F290" s="15" t="n"/>
      <c r="G290" s="17" t="n"/>
      <c r="H290" s="18">
        <f>IF(G290="","",ROUND(G290*15/115,2))</f>
        <v/>
      </c>
      <c r="I290" s="18">
        <f>IF(G290="","",G290-H290)</f>
        <v/>
      </c>
    </row>
    <row r="291">
      <c r="A291" s="16" t="n"/>
      <c r="B291" s="15" t="n"/>
      <c r="C291" s="15" t="n"/>
      <c r="D291" s="14" t="n"/>
      <c r="E291" s="22">
        <f>IF(D291="","",VLOOKUP(D291,Accounts!$A$2:$B$60,2,FALSE))</f>
        <v/>
      </c>
      <c r="F291" s="15" t="n"/>
      <c r="G291" s="17" t="n"/>
      <c r="H291" s="18">
        <f>IF(G291="","",ROUND(G291*15/115,2))</f>
        <v/>
      </c>
      <c r="I291" s="18">
        <f>IF(G291="","",G291-H291)</f>
        <v/>
      </c>
    </row>
    <row r="292">
      <c r="A292" s="16" t="n"/>
      <c r="B292" s="15" t="n"/>
      <c r="C292" s="15" t="n"/>
      <c r="D292" s="14" t="n"/>
      <c r="E292" s="22">
        <f>IF(D292="","",VLOOKUP(D292,Accounts!$A$2:$B$60,2,FALSE))</f>
        <v/>
      </c>
      <c r="F292" s="15" t="n"/>
      <c r="G292" s="17" t="n"/>
      <c r="H292" s="18">
        <f>IF(G292="","",ROUND(G292*15/115,2))</f>
        <v/>
      </c>
      <c r="I292" s="18">
        <f>IF(G292="","",G292-H292)</f>
        <v/>
      </c>
    </row>
    <row r="293">
      <c r="A293" s="16" t="n"/>
      <c r="B293" s="15" t="n"/>
      <c r="C293" s="15" t="n"/>
      <c r="D293" s="14" t="n"/>
      <c r="E293" s="22">
        <f>IF(D293="","",VLOOKUP(D293,Accounts!$A$2:$B$60,2,FALSE))</f>
        <v/>
      </c>
      <c r="F293" s="15" t="n"/>
      <c r="G293" s="17" t="n"/>
      <c r="H293" s="18">
        <f>IF(G293="","",ROUND(G293*15/115,2))</f>
        <v/>
      </c>
      <c r="I293" s="18">
        <f>IF(G293="","",G293-H293)</f>
        <v/>
      </c>
    </row>
    <row r="294">
      <c r="A294" s="16" t="n"/>
      <c r="B294" s="15" t="n"/>
      <c r="C294" s="15" t="n"/>
      <c r="D294" s="14" t="n"/>
      <c r="E294" s="22">
        <f>IF(D294="","",VLOOKUP(D294,Accounts!$A$2:$B$60,2,FALSE))</f>
        <v/>
      </c>
      <c r="F294" s="15" t="n"/>
      <c r="G294" s="17" t="n"/>
      <c r="H294" s="18">
        <f>IF(G294="","",ROUND(G294*15/115,2))</f>
        <v/>
      </c>
      <c r="I294" s="18">
        <f>IF(G294="","",G294-H294)</f>
        <v/>
      </c>
    </row>
    <row r="295">
      <c r="A295" s="16" t="n"/>
      <c r="B295" s="15" t="n"/>
      <c r="C295" s="15" t="n"/>
      <c r="D295" s="14" t="n"/>
      <c r="E295" s="22">
        <f>IF(D295="","",VLOOKUP(D295,Accounts!$A$2:$B$60,2,FALSE))</f>
        <v/>
      </c>
      <c r="F295" s="15" t="n"/>
      <c r="G295" s="17" t="n"/>
      <c r="H295" s="18">
        <f>IF(G295="","",ROUND(G295*15/115,2))</f>
        <v/>
      </c>
      <c r="I295" s="18">
        <f>IF(G295="","",G295-H295)</f>
        <v/>
      </c>
    </row>
    <row r="296">
      <c r="A296" s="16" t="n"/>
      <c r="B296" s="15" t="n"/>
      <c r="C296" s="15" t="n"/>
      <c r="D296" s="14" t="n"/>
      <c r="E296" s="22">
        <f>IF(D296="","",VLOOKUP(D296,Accounts!$A$2:$B$60,2,FALSE))</f>
        <v/>
      </c>
      <c r="F296" s="15" t="n"/>
      <c r="G296" s="17" t="n"/>
      <c r="H296" s="18">
        <f>IF(G296="","",ROUND(G296*15/115,2))</f>
        <v/>
      </c>
      <c r="I296" s="18">
        <f>IF(G296="","",G296-H296)</f>
        <v/>
      </c>
    </row>
    <row r="297">
      <c r="A297" s="16" t="n"/>
      <c r="B297" s="15" t="n"/>
      <c r="C297" s="15" t="n"/>
      <c r="D297" s="14" t="n"/>
      <c r="E297" s="22">
        <f>IF(D297="","",VLOOKUP(D297,Accounts!$A$2:$B$60,2,FALSE))</f>
        <v/>
      </c>
      <c r="F297" s="15" t="n"/>
      <c r="G297" s="17" t="n"/>
      <c r="H297" s="18">
        <f>IF(G297="","",ROUND(G297*15/115,2))</f>
        <v/>
      </c>
      <c r="I297" s="18">
        <f>IF(G297="","",G297-H297)</f>
        <v/>
      </c>
    </row>
    <row r="298">
      <c r="A298" s="16" t="n"/>
      <c r="B298" s="15" t="n"/>
      <c r="C298" s="15" t="n"/>
      <c r="D298" s="14" t="n"/>
      <c r="E298" s="22">
        <f>IF(D298="","",VLOOKUP(D298,Accounts!$A$2:$B$60,2,FALSE))</f>
        <v/>
      </c>
      <c r="F298" s="15" t="n"/>
      <c r="G298" s="17" t="n"/>
      <c r="H298" s="18">
        <f>IF(G298="","",ROUND(G298*15/115,2))</f>
        <v/>
      </c>
      <c r="I298" s="18">
        <f>IF(G298="","",G298-H298)</f>
        <v/>
      </c>
    </row>
    <row r="299">
      <c r="A299" s="16" t="n"/>
      <c r="B299" s="15" t="n"/>
      <c r="C299" s="15" t="n"/>
      <c r="D299" s="14" t="n"/>
      <c r="E299" s="22">
        <f>IF(D299="","",VLOOKUP(D299,Accounts!$A$2:$B$60,2,FALSE))</f>
        <v/>
      </c>
      <c r="F299" s="15" t="n"/>
      <c r="G299" s="17" t="n"/>
      <c r="H299" s="18">
        <f>IF(G299="","",ROUND(G299*15/115,2))</f>
        <v/>
      </c>
      <c r="I299" s="18">
        <f>IF(G299="","",G299-H299)</f>
        <v/>
      </c>
    </row>
    <row r="300">
      <c r="A300" s="16" t="n"/>
      <c r="B300" s="15" t="n"/>
      <c r="C300" s="15" t="n"/>
      <c r="D300" s="14" t="n"/>
      <c r="E300" s="22">
        <f>IF(D300="","",VLOOKUP(D300,Accounts!$A$2:$B$60,2,FALSE))</f>
        <v/>
      </c>
      <c r="F300" s="15" t="n"/>
      <c r="G300" s="17" t="n"/>
      <c r="H300" s="18">
        <f>IF(G300="","",ROUND(G300*15/115,2))</f>
        <v/>
      </c>
      <c r="I300" s="18">
        <f>IF(G300="","",G300-H300)</f>
        <v/>
      </c>
    </row>
    <row r="301">
      <c r="A301" s="16" t="n"/>
      <c r="B301" s="15" t="n"/>
      <c r="C301" s="15" t="n"/>
      <c r="D301" s="14" t="n"/>
      <c r="E301" s="22">
        <f>IF(D301="","",VLOOKUP(D301,Accounts!$A$2:$B$60,2,FALSE))</f>
        <v/>
      </c>
      <c r="F301" s="15" t="n"/>
      <c r="G301" s="17" t="n"/>
      <c r="H301" s="18">
        <f>IF(G301="","",ROUND(G301*15/115,2))</f>
        <v/>
      </c>
      <c r="I301" s="18">
        <f>IF(G301="","",G301-H301)</f>
        <v/>
      </c>
    </row>
    <row r="302">
      <c r="A302" s="16" t="n"/>
      <c r="B302" s="15" t="n"/>
      <c r="C302" s="15" t="n"/>
      <c r="D302" s="14" t="n"/>
      <c r="E302" s="22">
        <f>IF(D302="","",VLOOKUP(D302,Accounts!$A$2:$B$60,2,FALSE))</f>
        <v/>
      </c>
      <c r="F302" s="15" t="n"/>
      <c r="G302" s="17" t="n"/>
      <c r="H302" s="18">
        <f>IF(G302="","",ROUND(G302*15/115,2))</f>
        <v/>
      </c>
      <c r="I302" s="18">
        <f>IF(G302="","",G302-H302)</f>
        <v/>
      </c>
    </row>
    <row r="303">
      <c r="A303" s="16" t="n"/>
      <c r="B303" s="15" t="n"/>
      <c r="C303" s="15" t="n"/>
      <c r="D303" s="14" t="n"/>
      <c r="E303" s="22">
        <f>IF(D303="","",VLOOKUP(D303,Accounts!$A$2:$B$60,2,FALSE))</f>
        <v/>
      </c>
      <c r="F303" s="15" t="n"/>
      <c r="G303" s="17" t="n"/>
      <c r="H303" s="18">
        <f>IF(G303="","",ROUND(G303*15/115,2))</f>
        <v/>
      </c>
      <c r="I303" s="18">
        <f>IF(G303="","",G303-H303)</f>
        <v/>
      </c>
    </row>
    <row r="304">
      <c r="A304" s="16" t="n"/>
      <c r="B304" s="15" t="n"/>
      <c r="C304" s="15" t="n"/>
      <c r="D304" s="14" t="n"/>
      <c r="E304" s="22">
        <f>IF(D304="","",VLOOKUP(D304,Accounts!$A$2:$B$60,2,FALSE))</f>
        <v/>
      </c>
      <c r="F304" s="15" t="n"/>
      <c r="G304" s="17" t="n"/>
      <c r="H304" s="18">
        <f>IF(G304="","",ROUND(G304*15/115,2))</f>
        <v/>
      </c>
      <c r="I304" s="18">
        <f>IF(G304="","",G304-H304)</f>
        <v/>
      </c>
    </row>
    <row r="305">
      <c r="A305" s="16" t="n"/>
      <c r="B305" s="15" t="n"/>
      <c r="C305" s="15" t="n"/>
      <c r="D305" s="14" t="n"/>
      <c r="E305" s="22">
        <f>IF(D305="","",VLOOKUP(D305,Accounts!$A$2:$B$60,2,FALSE))</f>
        <v/>
      </c>
      <c r="F305" s="15" t="n"/>
      <c r="G305" s="17" t="n"/>
      <c r="H305" s="18">
        <f>IF(G305="","",ROUND(G305*15/115,2))</f>
        <v/>
      </c>
      <c r="I305" s="18">
        <f>IF(G305="","",G305-H305)</f>
        <v/>
      </c>
    </row>
    <row r="306">
      <c r="A306" s="16" t="n"/>
      <c r="B306" s="15" t="n"/>
      <c r="C306" s="15" t="n"/>
      <c r="D306" s="14" t="n"/>
      <c r="E306" s="22">
        <f>IF(D306="","",VLOOKUP(D306,Accounts!$A$2:$B$60,2,FALSE))</f>
        <v/>
      </c>
      <c r="F306" s="15" t="n"/>
      <c r="G306" s="17" t="n"/>
      <c r="H306" s="18">
        <f>IF(G306="","",ROUND(G306*15/115,2))</f>
        <v/>
      </c>
      <c r="I306" s="18">
        <f>IF(G306="","",G306-H306)</f>
        <v/>
      </c>
    </row>
    <row r="307">
      <c r="A307" s="16" t="n"/>
      <c r="B307" s="15" t="n"/>
      <c r="C307" s="15" t="n"/>
      <c r="D307" s="14" t="n"/>
      <c r="E307" s="22">
        <f>IF(D307="","",VLOOKUP(D307,Accounts!$A$2:$B$60,2,FALSE))</f>
        <v/>
      </c>
      <c r="F307" s="15" t="n"/>
      <c r="G307" s="17" t="n"/>
      <c r="H307" s="18">
        <f>IF(G307="","",ROUND(G307*15/115,2))</f>
        <v/>
      </c>
      <c r="I307" s="18">
        <f>IF(G307="","",G307-H307)</f>
        <v/>
      </c>
    </row>
    <row r="308">
      <c r="A308" s="16" t="n"/>
      <c r="B308" s="15" t="n"/>
      <c r="C308" s="15" t="n"/>
      <c r="D308" s="14" t="n"/>
      <c r="E308" s="22">
        <f>IF(D308="","",VLOOKUP(D308,Accounts!$A$2:$B$60,2,FALSE))</f>
        <v/>
      </c>
      <c r="F308" s="15" t="n"/>
      <c r="G308" s="17" t="n"/>
      <c r="H308" s="18">
        <f>IF(G308="","",ROUND(G308*15/115,2))</f>
        <v/>
      </c>
      <c r="I308" s="18">
        <f>IF(G308="","",G308-H308)</f>
        <v/>
      </c>
    </row>
    <row r="309">
      <c r="A309" s="16" t="n"/>
      <c r="B309" s="15" t="n"/>
      <c r="C309" s="15" t="n"/>
      <c r="D309" s="14" t="n"/>
      <c r="E309" s="22">
        <f>IF(D309="","",VLOOKUP(D309,Accounts!$A$2:$B$60,2,FALSE))</f>
        <v/>
      </c>
      <c r="F309" s="15" t="n"/>
      <c r="G309" s="17" t="n"/>
      <c r="H309" s="18">
        <f>IF(G309="","",ROUND(G309*15/115,2))</f>
        <v/>
      </c>
      <c r="I309" s="18">
        <f>IF(G309="","",G309-H309)</f>
        <v/>
      </c>
    </row>
    <row r="310">
      <c r="A310" s="16" t="n"/>
      <c r="B310" s="15" t="n"/>
      <c r="C310" s="15" t="n"/>
      <c r="D310" s="14" t="n"/>
      <c r="E310" s="22">
        <f>IF(D310="","",VLOOKUP(D310,Accounts!$A$2:$B$60,2,FALSE))</f>
        <v/>
      </c>
      <c r="F310" s="15" t="n"/>
      <c r="G310" s="17" t="n"/>
      <c r="H310" s="18">
        <f>IF(G310="","",ROUND(G310*15/115,2))</f>
        <v/>
      </c>
      <c r="I310" s="18">
        <f>IF(G310="","",G310-H310)</f>
        <v/>
      </c>
    </row>
    <row r="311">
      <c r="A311" s="16" t="n"/>
      <c r="B311" s="15" t="n"/>
      <c r="C311" s="15" t="n"/>
      <c r="D311" s="14" t="n"/>
      <c r="E311" s="22">
        <f>IF(D311="","",VLOOKUP(D311,Accounts!$A$2:$B$60,2,FALSE))</f>
        <v/>
      </c>
      <c r="F311" s="15" t="n"/>
      <c r="G311" s="17" t="n"/>
      <c r="H311" s="18">
        <f>IF(G311="","",ROUND(G311*15/115,2))</f>
        <v/>
      </c>
      <c r="I311" s="18">
        <f>IF(G311="","",G311-H311)</f>
        <v/>
      </c>
    </row>
    <row r="312">
      <c r="A312" s="16" t="n"/>
      <c r="B312" s="15" t="n"/>
      <c r="C312" s="15" t="n"/>
      <c r="D312" s="14" t="n"/>
      <c r="E312" s="22">
        <f>IF(D312="","",VLOOKUP(D312,Accounts!$A$2:$B$60,2,FALSE))</f>
        <v/>
      </c>
      <c r="F312" s="15" t="n"/>
      <c r="G312" s="17" t="n"/>
      <c r="H312" s="18">
        <f>IF(G312="","",ROUND(G312*15/115,2))</f>
        <v/>
      </c>
      <c r="I312" s="18">
        <f>IF(G312="","",G312-H312)</f>
        <v/>
      </c>
    </row>
    <row r="313">
      <c r="A313" s="16" t="n"/>
      <c r="B313" s="15" t="n"/>
      <c r="C313" s="15" t="n"/>
      <c r="D313" s="14" t="n"/>
      <c r="E313" s="22">
        <f>IF(D313="","",VLOOKUP(D313,Accounts!$A$2:$B$60,2,FALSE))</f>
        <v/>
      </c>
      <c r="F313" s="15" t="n"/>
      <c r="G313" s="17" t="n"/>
      <c r="H313" s="18">
        <f>IF(G313="","",ROUND(G313*15/115,2))</f>
        <v/>
      </c>
      <c r="I313" s="18">
        <f>IF(G313="","",G313-H313)</f>
        <v/>
      </c>
    </row>
    <row r="314">
      <c r="A314" s="16" t="n"/>
      <c r="B314" s="15" t="n"/>
      <c r="C314" s="15" t="n"/>
      <c r="D314" s="14" t="n"/>
      <c r="E314" s="22">
        <f>IF(D314="","",VLOOKUP(D314,Accounts!$A$2:$B$60,2,FALSE))</f>
        <v/>
      </c>
      <c r="F314" s="15" t="n"/>
      <c r="G314" s="17" t="n"/>
      <c r="H314" s="18">
        <f>IF(G314="","",ROUND(G314*15/115,2))</f>
        <v/>
      </c>
      <c r="I314" s="18">
        <f>IF(G314="","",G314-H314)</f>
        <v/>
      </c>
    </row>
    <row r="315">
      <c r="A315" s="16" t="n"/>
      <c r="B315" s="15" t="n"/>
      <c r="C315" s="15" t="n"/>
      <c r="D315" s="14" t="n"/>
      <c r="E315" s="22">
        <f>IF(D315="","",VLOOKUP(D315,Accounts!$A$2:$B$60,2,FALSE))</f>
        <v/>
      </c>
      <c r="F315" s="15" t="n"/>
      <c r="G315" s="17" t="n"/>
      <c r="H315" s="18">
        <f>IF(G315="","",ROUND(G315*15/115,2))</f>
        <v/>
      </c>
      <c r="I315" s="18">
        <f>IF(G315="","",G315-H315)</f>
        <v/>
      </c>
    </row>
    <row r="316">
      <c r="A316" s="16" t="n"/>
      <c r="B316" s="15" t="n"/>
      <c r="C316" s="15" t="n"/>
      <c r="D316" s="14" t="n"/>
      <c r="E316" s="22">
        <f>IF(D316="","",VLOOKUP(D316,Accounts!$A$2:$B$60,2,FALSE))</f>
        <v/>
      </c>
      <c r="F316" s="15" t="n"/>
      <c r="G316" s="17" t="n"/>
      <c r="H316" s="18">
        <f>IF(G316="","",ROUND(G316*15/115,2))</f>
        <v/>
      </c>
      <c r="I316" s="18">
        <f>IF(G316="","",G316-H316)</f>
        <v/>
      </c>
    </row>
    <row r="317">
      <c r="A317" s="16" t="n"/>
      <c r="B317" s="15" t="n"/>
      <c r="C317" s="15" t="n"/>
      <c r="D317" s="14" t="n"/>
      <c r="E317" s="22">
        <f>IF(D317="","",VLOOKUP(D317,Accounts!$A$2:$B$60,2,FALSE))</f>
        <v/>
      </c>
      <c r="F317" s="15" t="n"/>
      <c r="G317" s="17" t="n"/>
      <c r="H317" s="18">
        <f>IF(G317="","",ROUND(G317*15/115,2))</f>
        <v/>
      </c>
      <c r="I317" s="18">
        <f>IF(G317="","",G317-H317)</f>
        <v/>
      </c>
    </row>
    <row r="318">
      <c r="A318" s="16" t="n"/>
      <c r="B318" s="15" t="n"/>
      <c r="C318" s="15" t="n"/>
      <c r="D318" s="14" t="n"/>
      <c r="E318" s="22">
        <f>IF(D318="","",VLOOKUP(D318,Accounts!$A$2:$B$60,2,FALSE))</f>
        <v/>
      </c>
      <c r="F318" s="15" t="n"/>
      <c r="G318" s="17" t="n"/>
      <c r="H318" s="18">
        <f>IF(G318="","",ROUND(G318*15/115,2))</f>
        <v/>
      </c>
      <c r="I318" s="18">
        <f>IF(G318="","",G318-H318)</f>
        <v/>
      </c>
    </row>
    <row r="319">
      <c r="A319" s="16" t="n"/>
      <c r="B319" s="15" t="n"/>
      <c r="C319" s="15" t="n"/>
      <c r="D319" s="14" t="n"/>
      <c r="E319" s="22">
        <f>IF(D319="","",VLOOKUP(D319,Accounts!$A$2:$B$60,2,FALSE))</f>
        <v/>
      </c>
      <c r="F319" s="15" t="n"/>
      <c r="G319" s="17" t="n"/>
      <c r="H319" s="18">
        <f>IF(G319="","",ROUND(G319*15/115,2))</f>
        <v/>
      </c>
      <c r="I319" s="18">
        <f>IF(G319="","",G319-H319)</f>
        <v/>
      </c>
    </row>
    <row r="320">
      <c r="A320" s="16" t="n"/>
      <c r="B320" s="15" t="n"/>
      <c r="C320" s="15" t="n"/>
      <c r="D320" s="14" t="n"/>
      <c r="E320" s="22">
        <f>IF(D320="","",VLOOKUP(D320,Accounts!$A$2:$B$60,2,FALSE))</f>
        <v/>
      </c>
      <c r="F320" s="15" t="n"/>
      <c r="G320" s="17" t="n"/>
      <c r="H320" s="18">
        <f>IF(G320="","",ROUND(G320*15/115,2))</f>
        <v/>
      </c>
      <c r="I320" s="18">
        <f>IF(G320="","",G320-H320)</f>
        <v/>
      </c>
    </row>
    <row r="321">
      <c r="A321" s="16" t="n"/>
      <c r="B321" s="15" t="n"/>
      <c r="C321" s="15" t="n"/>
      <c r="D321" s="14" t="n"/>
      <c r="E321" s="22">
        <f>IF(D321="","",VLOOKUP(D321,Accounts!$A$2:$B$60,2,FALSE))</f>
        <v/>
      </c>
      <c r="F321" s="15" t="n"/>
      <c r="G321" s="17" t="n"/>
      <c r="H321" s="18">
        <f>IF(G321="","",ROUND(G321*15/115,2))</f>
        <v/>
      </c>
      <c r="I321" s="18">
        <f>IF(G321="","",G321-H321)</f>
        <v/>
      </c>
    </row>
    <row r="322">
      <c r="A322" s="16" t="n"/>
      <c r="B322" s="15" t="n"/>
      <c r="C322" s="15" t="n"/>
      <c r="D322" s="14" t="n"/>
      <c r="E322" s="22">
        <f>IF(D322="","",VLOOKUP(D322,Accounts!$A$2:$B$60,2,FALSE))</f>
        <v/>
      </c>
      <c r="F322" s="15" t="n"/>
      <c r="G322" s="17" t="n"/>
      <c r="H322" s="18">
        <f>IF(G322="","",ROUND(G322*15/115,2))</f>
        <v/>
      </c>
      <c r="I322" s="18">
        <f>IF(G322="","",G322-H322)</f>
        <v/>
      </c>
    </row>
    <row r="323">
      <c r="A323" s="16" t="n"/>
      <c r="B323" s="15" t="n"/>
      <c r="C323" s="15" t="n"/>
      <c r="D323" s="14" t="n"/>
      <c r="E323" s="22">
        <f>IF(D323="","",VLOOKUP(D323,Accounts!$A$2:$B$60,2,FALSE))</f>
        <v/>
      </c>
      <c r="F323" s="15" t="n"/>
      <c r="G323" s="17" t="n"/>
      <c r="H323" s="18">
        <f>IF(G323="","",ROUND(G323*15/115,2))</f>
        <v/>
      </c>
      <c r="I323" s="18">
        <f>IF(G323="","",G323-H323)</f>
        <v/>
      </c>
    </row>
    <row r="324">
      <c r="A324" s="16" t="n"/>
      <c r="B324" s="15" t="n"/>
      <c r="C324" s="15" t="n"/>
      <c r="D324" s="14" t="n"/>
      <c r="E324" s="22">
        <f>IF(D324="","",VLOOKUP(D324,Accounts!$A$2:$B$60,2,FALSE))</f>
        <v/>
      </c>
      <c r="F324" s="15" t="n"/>
      <c r="G324" s="17" t="n"/>
      <c r="H324" s="18">
        <f>IF(G324="","",ROUND(G324*15/115,2))</f>
        <v/>
      </c>
      <c r="I324" s="18">
        <f>IF(G324="","",G324-H324)</f>
        <v/>
      </c>
    </row>
    <row r="325">
      <c r="A325" s="16" t="n"/>
      <c r="B325" s="15" t="n"/>
      <c r="C325" s="15" t="n"/>
      <c r="D325" s="14" t="n"/>
      <c r="E325" s="22">
        <f>IF(D325="","",VLOOKUP(D325,Accounts!$A$2:$B$60,2,FALSE))</f>
        <v/>
      </c>
      <c r="F325" s="15" t="n"/>
      <c r="G325" s="17" t="n"/>
      <c r="H325" s="18">
        <f>IF(G325="","",ROUND(G325*15/115,2))</f>
        <v/>
      </c>
      <c r="I325" s="18">
        <f>IF(G325="","",G325-H325)</f>
        <v/>
      </c>
    </row>
    <row r="326">
      <c r="A326" s="16" t="n"/>
      <c r="B326" s="15" t="n"/>
      <c r="C326" s="15" t="n"/>
      <c r="D326" s="14" t="n"/>
      <c r="E326" s="22">
        <f>IF(D326="","",VLOOKUP(D326,Accounts!$A$2:$B$60,2,FALSE))</f>
        <v/>
      </c>
      <c r="F326" s="15" t="n"/>
      <c r="G326" s="17" t="n"/>
      <c r="H326" s="18">
        <f>IF(G326="","",ROUND(G326*15/115,2))</f>
        <v/>
      </c>
      <c r="I326" s="18">
        <f>IF(G326="","",G326-H326)</f>
        <v/>
      </c>
    </row>
    <row r="327">
      <c r="A327" s="16" t="n"/>
      <c r="B327" s="15" t="n"/>
      <c r="C327" s="15" t="n"/>
      <c r="D327" s="14" t="n"/>
      <c r="E327" s="22">
        <f>IF(D327="","",VLOOKUP(D327,Accounts!$A$2:$B$60,2,FALSE))</f>
        <v/>
      </c>
      <c r="F327" s="15" t="n"/>
      <c r="G327" s="17" t="n"/>
      <c r="H327" s="18">
        <f>IF(G327="","",ROUND(G327*15/115,2))</f>
        <v/>
      </c>
      <c r="I327" s="18">
        <f>IF(G327="","",G327-H327)</f>
        <v/>
      </c>
    </row>
    <row r="328">
      <c r="A328" s="16" t="n"/>
      <c r="B328" s="15" t="n"/>
      <c r="C328" s="15" t="n"/>
      <c r="D328" s="14" t="n"/>
      <c r="E328" s="22">
        <f>IF(D328="","",VLOOKUP(D328,Accounts!$A$2:$B$60,2,FALSE))</f>
        <v/>
      </c>
      <c r="F328" s="15" t="n"/>
      <c r="G328" s="17" t="n"/>
      <c r="H328" s="18">
        <f>IF(G328="","",ROUND(G328*15/115,2))</f>
        <v/>
      </c>
      <c r="I328" s="18">
        <f>IF(G328="","",G328-H328)</f>
        <v/>
      </c>
    </row>
    <row r="329">
      <c r="A329" s="16" t="n"/>
      <c r="B329" s="15" t="n"/>
      <c r="C329" s="15" t="n"/>
      <c r="D329" s="14" t="n"/>
      <c r="E329" s="22">
        <f>IF(D329="","",VLOOKUP(D329,Accounts!$A$2:$B$60,2,FALSE))</f>
        <v/>
      </c>
      <c r="F329" s="15" t="n"/>
      <c r="G329" s="17" t="n"/>
      <c r="H329" s="18">
        <f>IF(G329="","",ROUND(G329*15/115,2))</f>
        <v/>
      </c>
      <c r="I329" s="18">
        <f>IF(G329="","",G329-H329)</f>
        <v/>
      </c>
    </row>
    <row r="330">
      <c r="A330" s="16" t="n"/>
      <c r="B330" s="15" t="n"/>
      <c r="C330" s="15" t="n"/>
      <c r="D330" s="14" t="n"/>
      <c r="E330" s="22">
        <f>IF(D330="","",VLOOKUP(D330,Accounts!$A$2:$B$60,2,FALSE))</f>
        <v/>
      </c>
      <c r="F330" s="15" t="n"/>
      <c r="G330" s="17" t="n"/>
      <c r="H330" s="18">
        <f>IF(G330="","",ROUND(G330*15/115,2))</f>
        <v/>
      </c>
      <c r="I330" s="18">
        <f>IF(G330="","",G330-H330)</f>
        <v/>
      </c>
    </row>
    <row r="331">
      <c r="A331" s="16" t="n"/>
      <c r="B331" s="15" t="n"/>
      <c r="C331" s="15" t="n"/>
      <c r="D331" s="14" t="n"/>
      <c r="E331" s="22">
        <f>IF(D331="","",VLOOKUP(D331,Accounts!$A$2:$B$60,2,FALSE))</f>
        <v/>
      </c>
      <c r="F331" s="15" t="n"/>
      <c r="G331" s="17" t="n"/>
      <c r="H331" s="18">
        <f>IF(G331="","",ROUND(G331*15/115,2))</f>
        <v/>
      </c>
      <c r="I331" s="18">
        <f>IF(G331="","",G331-H331)</f>
        <v/>
      </c>
    </row>
    <row r="332">
      <c r="A332" s="16" t="n"/>
      <c r="B332" s="15" t="n"/>
      <c r="C332" s="15" t="n"/>
      <c r="D332" s="14" t="n"/>
      <c r="E332" s="22">
        <f>IF(D332="","",VLOOKUP(D332,Accounts!$A$2:$B$60,2,FALSE))</f>
        <v/>
      </c>
      <c r="F332" s="15" t="n"/>
      <c r="G332" s="17" t="n"/>
      <c r="H332" s="18">
        <f>IF(G332="","",ROUND(G332*15/115,2))</f>
        <v/>
      </c>
      <c r="I332" s="18">
        <f>IF(G332="","",G332-H332)</f>
        <v/>
      </c>
    </row>
    <row r="333">
      <c r="A333" s="16" t="n"/>
      <c r="B333" s="15" t="n"/>
      <c r="C333" s="15" t="n"/>
      <c r="D333" s="14" t="n"/>
      <c r="E333" s="22">
        <f>IF(D333="","",VLOOKUP(D333,Accounts!$A$2:$B$60,2,FALSE))</f>
        <v/>
      </c>
      <c r="F333" s="15" t="n"/>
      <c r="G333" s="17" t="n"/>
      <c r="H333" s="18">
        <f>IF(G333="","",ROUND(G333*15/115,2))</f>
        <v/>
      </c>
      <c r="I333" s="18">
        <f>IF(G333="","",G333-H333)</f>
        <v/>
      </c>
    </row>
    <row r="334">
      <c r="A334" s="16" t="n"/>
      <c r="B334" s="15" t="n"/>
      <c r="C334" s="15" t="n"/>
      <c r="D334" s="14" t="n"/>
      <c r="E334" s="22">
        <f>IF(D334="","",VLOOKUP(D334,Accounts!$A$2:$B$60,2,FALSE))</f>
        <v/>
      </c>
      <c r="F334" s="15" t="n"/>
      <c r="G334" s="17" t="n"/>
      <c r="H334" s="18">
        <f>IF(G334="","",ROUND(G334*15/115,2))</f>
        <v/>
      </c>
      <c r="I334" s="18">
        <f>IF(G334="","",G334-H334)</f>
        <v/>
      </c>
    </row>
    <row r="335">
      <c r="A335" s="16" t="n"/>
      <c r="B335" s="15" t="n"/>
      <c r="C335" s="15" t="n"/>
      <c r="D335" s="14" t="n"/>
      <c r="E335" s="22">
        <f>IF(D335="","",VLOOKUP(D335,Accounts!$A$2:$B$60,2,FALSE))</f>
        <v/>
      </c>
      <c r="F335" s="15" t="n"/>
      <c r="G335" s="17" t="n"/>
      <c r="H335" s="18">
        <f>IF(G335="","",ROUND(G335*15/115,2))</f>
        <v/>
      </c>
      <c r="I335" s="18">
        <f>IF(G335="","",G335-H335)</f>
        <v/>
      </c>
    </row>
    <row r="336">
      <c r="A336" s="16" t="n"/>
      <c r="B336" s="15" t="n"/>
      <c r="C336" s="15" t="n"/>
      <c r="D336" s="14" t="n"/>
      <c r="E336" s="22">
        <f>IF(D336="","",VLOOKUP(D336,Accounts!$A$2:$B$60,2,FALSE))</f>
        <v/>
      </c>
      <c r="F336" s="15" t="n"/>
      <c r="G336" s="17" t="n"/>
      <c r="H336" s="18">
        <f>IF(G336="","",ROUND(G336*15/115,2))</f>
        <v/>
      </c>
      <c r="I336" s="18">
        <f>IF(G336="","",G336-H336)</f>
        <v/>
      </c>
    </row>
    <row r="337">
      <c r="A337" s="16" t="n"/>
      <c r="B337" s="15" t="n"/>
      <c r="C337" s="15" t="n"/>
      <c r="D337" s="14" t="n"/>
      <c r="E337" s="22">
        <f>IF(D337="","",VLOOKUP(D337,Accounts!$A$2:$B$60,2,FALSE))</f>
        <v/>
      </c>
      <c r="F337" s="15" t="n"/>
      <c r="G337" s="17" t="n"/>
      <c r="H337" s="18">
        <f>IF(G337="","",ROUND(G337*15/115,2))</f>
        <v/>
      </c>
      <c r="I337" s="18">
        <f>IF(G337="","",G337-H337)</f>
        <v/>
      </c>
    </row>
    <row r="338">
      <c r="A338" s="16" t="n"/>
      <c r="B338" s="15" t="n"/>
      <c r="C338" s="15" t="n"/>
      <c r="D338" s="14" t="n"/>
      <c r="E338" s="22">
        <f>IF(D338="","",VLOOKUP(D338,Accounts!$A$2:$B$60,2,FALSE))</f>
        <v/>
      </c>
      <c r="F338" s="15" t="n"/>
      <c r="G338" s="17" t="n"/>
      <c r="H338" s="18">
        <f>IF(G338="","",ROUND(G338*15/115,2))</f>
        <v/>
      </c>
      <c r="I338" s="18">
        <f>IF(G338="","",G338-H338)</f>
        <v/>
      </c>
    </row>
    <row r="339">
      <c r="A339" s="16" t="n"/>
      <c r="B339" s="15" t="n"/>
      <c r="C339" s="15" t="n"/>
      <c r="D339" s="14" t="n"/>
      <c r="E339" s="22">
        <f>IF(D339="","",VLOOKUP(D339,Accounts!$A$2:$B$60,2,FALSE))</f>
        <v/>
      </c>
      <c r="F339" s="15" t="n"/>
      <c r="G339" s="17" t="n"/>
      <c r="H339" s="18">
        <f>IF(G339="","",ROUND(G339*15/115,2))</f>
        <v/>
      </c>
      <c r="I339" s="18">
        <f>IF(G339="","",G339-H339)</f>
        <v/>
      </c>
    </row>
    <row r="340">
      <c r="A340" s="16" t="n"/>
      <c r="B340" s="15" t="n"/>
      <c r="C340" s="15" t="n"/>
      <c r="D340" s="14" t="n"/>
      <c r="E340" s="22">
        <f>IF(D340="","",VLOOKUP(D340,Accounts!$A$2:$B$60,2,FALSE))</f>
        <v/>
      </c>
      <c r="F340" s="15" t="n"/>
      <c r="G340" s="17" t="n"/>
      <c r="H340" s="18">
        <f>IF(G340="","",ROUND(G340*15/115,2))</f>
        <v/>
      </c>
      <c r="I340" s="18">
        <f>IF(G340="","",G340-H340)</f>
        <v/>
      </c>
    </row>
    <row r="341">
      <c r="A341" s="16" t="n"/>
      <c r="B341" s="15" t="n"/>
      <c r="C341" s="15" t="n"/>
      <c r="D341" s="14" t="n"/>
      <c r="E341" s="22">
        <f>IF(D341="","",VLOOKUP(D341,Accounts!$A$2:$B$60,2,FALSE))</f>
        <v/>
      </c>
      <c r="F341" s="15" t="n"/>
      <c r="G341" s="17" t="n"/>
      <c r="H341" s="18">
        <f>IF(G341="","",ROUND(G341*15/115,2))</f>
        <v/>
      </c>
      <c r="I341" s="18">
        <f>IF(G341="","",G341-H341)</f>
        <v/>
      </c>
    </row>
    <row r="342">
      <c r="A342" s="16" t="n"/>
      <c r="B342" s="15" t="n"/>
      <c r="C342" s="15" t="n"/>
      <c r="D342" s="14" t="n"/>
      <c r="E342" s="22">
        <f>IF(D342="","",VLOOKUP(D342,Accounts!$A$2:$B$60,2,FALSE))</f>
        <v/>
      </c>
      <c r="F342" s="15" t="n"/>
      <c r="G342" s="17" t="n"/>
      <c r="H342" s="18">
        <f>IF(G342="","",ROUND(G342*15/115,2))</f>
        <v/>
      </c>
      <c r="I342" s="18">
        <f>IF(G342="","",G342-H342)</f>
        <v/>
      </c>
    </row>
    <row r="343">
      <c r="A343" s="16" t="n"/>
      <c r="B343" s="15" t="n"/>
      <c r="C343" s="15" t="n"/>
      <c r="D343" s="14" t="n"/>
      <c r="E343" s="22">
        <f>IF(D343="","",VLOOKUP(D343,Accounts!$A$2:$B$60,2,FALSE))</f>
        <v/>
      </c>
      <c r="F343" s="15" t="n"/>
      <c r="G343" s="17" t="n"/>
      <c r="H343" s="18">
        <f>IF(G343="","",ROUND(G343*15/115,2))</f>
        <v/>
      </c>
      <c r="I343" s="18">
        <f>IF(G343="","",G343-H343)</f>
        <v/>
      </c>
    </row>
    <row r="344">
      <c r="A344" s="16" t="n"/>
      <c r="B344" s="15" t="n"/>
      <c r="C344" s="15" t="n"/>
      <c r="D344" s="14" t="n"/>
      <c r="E344" s="22">
        <f>IF(D344="","",VLOOKUP(D344,Accounts!$A$2:$B$60,2,FALSE))</f>
        <v/>
      </c>
      <c r="F344" s="15" t="n"/>
      <c r="G344" s="17" t="n"/>
      <c r="H344" s="18">
        <f>IF(G344="","",ROUND(G344*15/115,2))</f>
        <v/>
      </c>
      <c r="I344" s="18">
        <f>IF(G344="","",G344-H344)</f>
        <v/>
      </c>
    </row>
    <row r="345">
      <c r="A345" s="16" t="n"/>
      <c r="B345" s="15" t="n"/>
      <c r="C345" s="15" t="n"/>
      <c r="D345" s="14" t="n"/>
      <c r="E345" s="22">
        <f>IF(D345="","",VLOOKUP(D345,Accounts!$A$2:$B$60,2,FALSE))</f>
        <v/>
      </c>
      <c r="F345" s="15" t="n"/>
      <c r="G345" s="17" t="n"/>
      <c r="H345" s="18">
        <f>IF(G345="","",ROUND(G345*15/115,2))</f>
        <v/>
      </c>
      <c r="I345" s="18">
        <f>IF(G345="","",G345-H345)</f>
        <v/>
      </c>
    </row>
    <row r="346">
      <c r="A346" s="16" t="n"/>
      <c r="B346" s="15" t="n"/>
      <c r="C346" s="15" t="n"/>
      <c r="D346" s="14" t="n"/>
      <c r="E346" s="22">
        <f>IF(D346="","",VLOOKUP(D346,Accounts!$A$2:$B$60,2,FALSE))</f>
        <v/>
      </c>
      <c r="F346" s="15" t="n"/>
      <c r="G346" s="17" t="n"/>
      <c r="H346" s="18">
        <f>IF(G346="","",ROUND(G346*15/115,2))</f>
        <v/>
      </c>
      <c r="I346" s="18">
        <f>IF(G346="","",G346-H346)</f>
        <v/>
      </c>
    </row>
    <row r="347">
      <c r="A347" s="16" t="n"/>
      <c r="B347" s="15" t="n"/>
      <c r="C347" s="15" t="n"/>
      <c r="D347" s="14" t="n"/>
      <c r="E347" s="22">
        <f>IF(D347="","",VLOOKUP(D347,Accounts!$A$2:$B$60,2,FALSE))</f>
        <v/>
      </c>
      <c r="F347" s="15" t="n"/>
      <c r="G347" s="17" t="n"/>
      <c r="H347" s="18">
        <f>IF(G347="","",ROUND(G347*15/115,2))</f>
        <v/>
      </c>
      <c r="I347" s="18">
        <f>IF(G347="","",G347-H347)</f>
        <v/>
      </c>
    </row>
    <row r="348">
      <c r="A348" s="16" t="n"/>
      <c r="B348" s="15" t="n"/>
      <c r="C348" s="15" t="n"/>
      <c r="D348" s="14" t="n"/>
      <c r="E348" s="22">
        <f>IF(D348="","",VLOOKUP(D348,Accounts!$A$2:$B$60,2,FALSE))</f>
        <v/>
      </c>
      <c r="F348" s="15" t="n"/>
      <c r="G348" s="17" t="n"/>
      <c r="H348" s="18">
        <f>IF(G348="","",ROUND(G348*15/115,2))</f>
        <v/>
      </c>
      <c r="I348" s="18">
        <f>IF(G348="","",G348-H348)</f>
        <v/>
      </c>
    </row>
    <row r="349">
      <c r="A349" s="16" t="n"/>
      <c r="B349" s="15" t="n"/>
      <c r="C349" s="15" t="n"/>
      <c r="D349" s="14" t="n"/>
      <c r="E349" s="22">
        <f>IF(D349="","",VLOOKUP(D349,Accounts!$A$2:$B$60,2,FALSE))</f>
        <v/>
      </c>
      <c r="F349" s="15" t="n"/>
      <c r="G349" s="17" t="n"/>
      <c r="H349" s="18">
        <f>IF(G349="","",ROUND(G349*15/115,2))</f>
        <v/>
      </c>
      <c r="I349" s="18">
        <f>IF(G349="","",G349-H349)</f>
        <v/>
      </c>
    </row>
    <row r="350">
      <c r="A350" s="16" t="n"/>
      <c r="B350" s="15" t="n"/>
      <c r="C350" s="15" t="n"/>
      <c r="D350" s="14" t="n"/>
      <c r="E350" s="22">
        <f>IF(D350="","",VLOOKUP(D350,Accounts!$A$2:$B$60,2,FALSE))</f>
        <v/>
      </c>
      <c r="F350" s="15" t="n"/>
      <c r="G350" s="17" t="n"/>
      <c r="H350" s="18">
        <f>IF(G350="","",ROUND(G350*15/115,2))</f>
        <v/>
      </c>
      <c r="I350" s="18">
        <f>IF(G350="","",G350-H350)</f>
        <v/>
      </c>
    </row>
    <row r="351">
      <c r="A351" s="16" t="n"/>
      <c r="B351" s="15" t="n"/>
      <c r="C351" s="15" t="n"/>
      <c r="D351" s="14" t="n"/>
      <c r="E351" s="22">
        <f>IF(D351="","",VLOOKUP(D351,Accounts!$A$2:$B$60,2,FALSE))</f>
        <v/>
      </c>
      <c r="F351" s="15" t="n"/>
      <c r="G351" s="17" t="n"/>
      <c r="H351" s="18">
        <f>IF(G351="","",ROUND(G351*15/115,2))</f>
        <v/>
      </c>
      <c r="I351" s="18">
        <f>IF(G351="","",G351-H351)</f>
        <v/>
      </c>
    </row>
    <row r="352">
      <c r="A352" s="16" t="n"/>
      <c r="B352" s="15" t="n"/>
      <c r="C352" s="15" t="n"/>
      <c r="D352" s="14" t="n"/>
      <c r="E352" s="22">
        <f>IF(D352="","",VLOOKUP(D352,Accounts!$A$2:$B$60,2,FALSE))</f>
        <v/>
      </c>
      <c r="F352" s="15" t="n"/>
      <c r="G352" s="17" t="n"/>
      <c r="H352" s="18">
        <f>IF(G352="","",ROUND(G352*15/115,2))</f>
        <v/>
      </c>
      <c r="I352" s="18">
        <f>IF(G352="","",G352-H352)</f>
        <v/>
      </c>
    </row>
    <row r="353">
      <c r="A353" s="16" t="n"/>
      <c r="B353" s="15" t="n"/>
      <c r="C353" s="15" t="n"/>
      <c r="D353" s="14" t="n"/>
      <c r="E353" s="22">
        <f>IF(D353="","",VLOOKUP(D353,Accounts!$A$2:$B$60,2,FALSE))</f>
        <v/>
      </c>
      <c r="F353" s="15" t="n"/>
      <c r="G353" s="17" t="n"/>
      <c r="H353" s="18">
        <f>IF(G353="","",ROUND(G353*15/115,2))</f>
        <v/>
      </c>
      <c r="I353" s="18">
        <f>IF(G353="","",G353-H353)</f>
        <v/>
      </c>
    </row>
    <row r="354">
      <c r="A354" s="16" t="n"/>
      <c r="B354" s="15" t="n"/>
      <c r="C354" s="15" t="n"/>
      <c r="D354" s="14" t="n"/>
      <c r="E354" s="22">
        <f>IF(D354="","",VLOOKUP(D354,Accounts!$A$2:$B$60,2,FALSE))</f>
        <v/>
      </c>
      <c r="F354" s="15" t="n"/>
      <c r="G354" s="17" t="n"/>
      <c r="H354" s="18">
        <f>IF(G354="","",ROUND(G354*15/115,2))</f>
        <v/>
      </c>
      <c r="I354" s="18">
        <f>IF(G354="","",G354-H354)</f>
        <v/>
      </c>
    </row>
    <row r="355">
      <c r="A355" s="16" t="n"/>
      <c r="B355" s="15" t="n"/>
      <c r="C355" s="15" t="n"/>
      <c r="D355" s="14" t="n"/>
      <c r="E355" s="22">
        <f>IF(D355="","",VLOOKUP(D355,Accounts!$A$2:$B$60,2,FALSE))</f>
        <v/>
      </c>
      <c r="F355" s="15" t="n"/>
      <c r="G355" s="17" t="n"/>
      <c r="H355" s="18">
        <f>IF(G355="","",ROUND(G355*15/115,2))</f>
        <v/>
      </c>
      <c r="I355" s="18">
        <f>IF(G355="","",G355-H355)</f>
        <v/>
      </c>
    </row>
    <row r="356">
      <c r="A356" s="16" t="n"/>
      <c r="B356" s="15" t="n"/>
      <c r="C356" s="15" t="n"/>
      <c r="D356" s="14" t="n"/>
      <c r="E356" s="22">
        <f>IF(D356="","",VLOOKUP(D356,Accounts!$A$2:$B$60,2,FALSE))</f>
        <v/>
      </c>
      <c r="F356" s="15" t="n"/>
      <c r="G356" s="17" t="n"/>
      <c r="H356" s="18">
        <f>IF(G356="","",ROUND(G356*15/115,2))</f>
        <v/>
      </c>
      <c r="I356" s="18">
        <f>IF(G356="","",G356-H356)</f>
        <v/>
      </c>
    </row>
    <row r="357">
      <c r="A357" s="16" t="n"/>
      <c r="B357" s="15" t="n"/>
      <c r="C357" s="15" t="n"/>
      <c r="D357" s="14" t="n"/>
      <c r="E357" s="22">
        <f>IF(D357="","",VLOOKUP(D357,Accounts!$A$2:$B$60,2,FALSE))</f>
        <v/>
      </c>
      <c r="F357" s="15" t="n"/>
      <c r="G357" s="17" t="n"/>
      <c r="H357" s="18">
        <f>IF(G357="","",ROUND(G357*15/115,2))</f>
        <v/>
      </c>
      <c r="I357" s="18">
        <f>IF(G357="","",G357-H357)</f>
        <v/>
      </c>
    </row>
    <row r="358">
      <c r="A358" s="16" t="n"/>
      <c r="B358" s="15" t="n"/>
      <c r="C358" s="15" t="n"/>
      <c r="D358" s="14" t="n"/>
      <c r="E358" s="22">
        <f>IF(D358="","",VLOOKUP(D358,Accounts!$A$2:$B$60,2,FALSE))</f>
        <v/>
      </c>
      <c r="F358" s="15" t="n"/>
      <c r="G358" s="17" t="n"/>
      <c r="H358" s="18">
        <f>IF(G358="","",ROUND(G358*15/115,2))</f>
        <v/>
      </c>
      <c r="I358" s="18">
        <f>IF(G358="","",G358-H358)</f>
        <v/>
      </c>
    </row>
    <row r="359">
      <c r="A359" s="16" t="n"/>
      <c r="B359" s="15" t="n"/>
      <c r="C359" s="15" t="n"/>
      <c r="D359" s="14" t="n"/>
      <c r="E359" s="22">
        <f>IF(D359="","",VLOOKUP(D359,Accounts!$A$2:$B$60,2,FALSE))</f>
        <v/>
      </c>
      <c r="F359" s="15" t="n"/>
      <c r="G359" s="17" t="n"/>
      <c r="H359" s="18">
        <f>IF(G359="","",ROUND(G359*15/115,2))</f>
        <v/>
      </c>
      <c r="I359" s="18">
        <f>IF(G359="","",G359-H359)</f>
        <v/>
      </c>
    </row>
    <row r="360">
      <c r="A360" s="16" t="n"/>
      <c r="B360" s="15" t="n"/>
      <c r="C360" s="15" t="n"/>
      <c r="D360" s="14" t="n"/>
      <c r="E360" s="22">
        <f>IF(D360="","",VLOOKUP(D360,Accounts!$A$2:$B$60,2,FALSE))</f>
        <v/>
      </c>
      <c r="F360" s="15" t="n"/>
      <c r="G360" s="17" t="n"/>
      <c r="H360" s="18">
        <f>IF(G360="","",ROUND(G360*15/115,2))</f>
        <v/>
      </c>
      <c r="I360" s="18">
        <f>IF(G360="","",G360-H360)</f>
        <v/>
      </c>
    </row>
    <row r="361">
      <c r="A361" s="16" t="n"/>
      <c r="B361" s="15" t="n"/>
      <c r="C361" s="15" t="n"/>
      <c r="D361" s="14" t="n"/>
      <c r="E361" s="22">
        <f>IF(D361="","",VLOOKUP(D361,Accounts!$A$2:$B$60,2,FALSE))</f>
        <v/>
      </c>
      <c r="F361" s="15" t="n"/>
      <c r="G361" s="17" t="n"/>
      <c r="H361" s="18">
        <f>IF(G361="","",ROUND(G361*15/115,2))</f>
        <v/>
      </c>
      <c r="I361" s="18">
        <f>IF(G361="","",G361-H361)</f>
        <v/>
      </c>
    </row>
    <row r="362">
      <c r="A362" s="16" t="n"/>
      <c r="B362" s="15" t="n"/>
      <c r="C362" s="15" t="n"/>
      <c r="D362" s="14" t="n"/>
      <c r="E362" s="22">
        <f>IF(D362="","",VLOOKUP(D362,Accounts!$A$2:$B$60,2,FALSE))</f>
        <v/>
      </c>
      <c r="F362" s="15" t="n"/>
      <c r="G362" s="17" t="n"/>
      <c r="H362" s="18">
        <f>IF(G362="","",ROUND(G362*15/115,2))</f>
        <v/>
      </c>
      <c r="I362" s="18">
        <f>IF(G362="","",G362-H362)</f>
        <v/>
      </c>
    </row>
    <row r="363">
      <c r="A363" s="16" t="n"/>
      <c r="B363" s="15" t="n"/>
      <c r="C363" s="15" t="n"/>
      <c r="D363" s="14" t="n"/>
      <c r="E363" s="22">
        <f>IF(D363="","",VLOOKUP(D363,Accounts!$A$2:$B$60,2,FALSE))</f>
        <v/>
      </c>
      <c r="F363" s="15" t="n"/>
      <c r="G363" s="17" t="n"/>
      <c r="H363" s="18">
        <f>IF(G363="","",ROUND(G363*15/115,2))</f>
        <v/>
      </c>
      <c r="I363" s="18">
        <f>IF(G363="","",G363-H363)</f>
        <v/>
      </c>
    </row>
    <row r="364">
      <c r="A364" s="16" t="n"/>
      <c r="B364" s="15" t="n"/>
      <c r="C364" s="15" t="n"/>
      <c r="D364" s="14" t="n"/>
      <c r="E364" s="22">
        <f>IF(D364="","",VLOOKUP(D364,Accounts!$A$2:$B$60,2,FALSE))</f>
        <v/>
      </c>
      <c r="F364" s="15" t="n"/>
      <c r="G364" s="17" t="n"/>
      <c r="H364" s="18">
        <f>IF(G364="","",ROUND(G364*15/115,2))</f>
        <v/>
      </c>
      <c r="I364" s="18">
        <f>IF(G364="","",G364-H364)</f>
        <v/>
      </c>
    </row>
    <row r="365">
      <c r="A365" s="16" t="n"/>
      <c r="B365" s="15" t="n"/>
      <c r="C365" s="15" t="n"/>
      <c r="D365" s="14" t="n"/>
      <c r="E365" s="22">
        <f>IF(D365="","",VLOOKUP(D365,Accounts!$A$2:$B$60,2,FALSE))</f>
        <v/>
      </c>
      <c r="F365" s="15" t="n"/>
      <c r="G365" s="17" t="n"/>
      <c r="H365" s="18">
        <f>IF(G365="","",ROUND(G365*15/115,2))</f>
        <v/>
      </c>
      <c r="I365" s="18">
        <f>IF(G365="","",G365-H365)</f>
        <v/>
      </c>
    </row>
    <row r="366">
      <c r="A366" s="16" t="n"/>
      <c r="B366" s="15" t="n"/>
      <c r="C366" s="15" t="n"/>
      <c r="D366" s="14" t="n"/>
      <c r="E366" s="22">
        <f>IF(D366="","",VLOOKUP(D366,Accounts!$A$2:$B$60,2,FALSE))</f>
        <v/>
      </c>
      <c r="F366" s="15" t="n"/>
      <c r="G366" s="17" t="n"/>
      <c r="H366" s="18">
        <f>IF(G366="","",ROUND(G366*15/115,2))</f>
        <v/>
      </c>
      <c r="I366" s="18">
        <f>IF(G366="","",G366-H366)</f>
        <v/>
      </c>
    </row>
    <row r="367">
      <c r="A367" s="16" t="n"/>
      <c r="B367" s="15" t="n"/>
      <c r="C367" s="15" t="n"/>
      <c r="D367" s="14" t="n"/>
      <c r="E367" s="22">
        <f>IF(D367="","",VLOOKUP(D367,Accounts!$A$2:$B$60,2,FALSE))</f>
        <v/>
      </c>
      <c r="F367" s="15" t="n"/>
      <c r="G367" s="17" t="n"/>
      <c r="H367" s="18">
        <f>IF(G367="","",ROUND(G367*15/115,2))</f>
        <v/>
      </c>
      <c r="I367" s="18">
        <f>IF(G367="","",G367-H367)</f>
        <v/>
      </c>
    </row>
    <row r="368">
      <c r="A368" s="16" t="n"/>
      <c r="B368" s="15" t="n"/>
      <c r="C368" s="15" t="n"/>
      <c r="D368" s="14" t="n"/>
      <c r="E368" s="22">
        <f>IF(D368="","",VLOOKUP(D368,Accounts!$A$2:$B$60,2,FALSE))</f>
        <v/>
      </c>
      <c r="F368" s="15" t="n"/>
      <c r="G368" s="17" t="n"/>
      <c r="H368" s="18">
        <f>IF(G368="","",ROUND(G368*15/115,2))</f>
        <v/>
      </c>
      <c r="I368" s="18">
        <f>IF(G368="","",G368-H368)</f>
        <v/>
      </c>
    </row>
    <row r="369">
      <c r="A369" s="16" t="n"/>
      <c r="B369" s="15" t="n"/>
      <c r="C369" s="15" t="n"/>
      <c r="D369" s="14" t="n"/>
      <c r="E369" s="22">
        <f>IF(D369="","",VLOOKUP(D369,Accounts!$A$2:$B$60,2,FALSE))</f>
        <v/>
      </c>
      <c r="F369" s="15" t="n"/>
      <c r="G369" s="17" t="n"/>
      <c r="H369" s="18">
        <f>IF(G369="","",ROUND(G369*15/115,2))</f>
        <v/>
      </c>
      <c r="I369" s="18">
        <f>IF(G369="","",G369-H369)</f>
        <v/>
      </c>
    </row>
    <row r="370">
      <c r="A370" s="16" t="n"/>
      <c r="B370" s="15" t="n"/>
      <c r="C370" s="15" t="n"/>
      <c r="D370" s="14" t="n"/>
      <c r="E370" s="22">
        <f>IF(D370="","",VLOOKUP(D370,Accounts!$A$2:$B$60,2,FALSE))</f>
        <v/>
      </c>
      <c r="F370" s="15" t="n"/>
      <c r="G370" s="17" t="n"/>
      <c r="H370" s="18">
        <f>IF(G370="","",ROUND(G370*15/115,2))</f>
        <v/>
      </c>
      <c r="I370" s="18">
        <f>IF(G370="","",G370-H370)</f>
        <v/>
      </c>
    </row>
    <row r="371">
      <c r="A371" s="16" t="n"/>
      <c r="B371" s="15" t="n"/>
      <c r="C371" s="15" t="n"/>
      <c r="D371" s="14" t="n"/>
      <c r="E371" s="22">
        <f>IF(D371="","",VLOOKUP(D371,Accounts!$A$2:$B$60,2,FALSE))</f>
        <v/>
      </c>
      <c r="F371" s="15" t="n"/>
      <c r="G371" s="17" t="n"/>
      <c r="H371" s="18">
        <f>IF(G371="","",ROUND(G371*15/115,2))</f>
        <v/>
      </c>
      <c r="I371" s="18">
        <f>IF(G371="","",G371-H371)</f>
        <v/>
      </c>
    </row>
    <row r="372">
      <c r="A372" s="16" t="n"/>
      <c r="B372" s="15" t="n"/>
      <c r="C372" s="15" t="n"/>
      <c r="D372" s="14" t="n"/>
      <c r="E372" s="22">
        <f>IF(D372="","",VLOOKUP(D372,Accounts!$A$2:$B$60,2,FALSE))</f>
        <v/>
      </c>
      <c r="F372" s="15" t="n"/>
      <c r="G372" s="17" t="n"/>
      <c r="H372" s="18">
        <f>IF(G372="","",ROUND(G372*15/115,2))</f>
        <v/>
      </c>
      <c r="I372" s="18">
        <f>IF(G372="","",G372-H372)</f>
        <v/>
      </c>
    </row>
    <row r="373">
      <c r="A373" s="16" t="n"/>
      <c r="B373" s="15" t="n"/>
      <c r="C373" s="15" t="n"/>
      <c r="D373" s="14" t="n"/>
      <c r="E373" s="22">
        <f>IF(D373="","",VLOOKUP(D373,Accounts!$A$2:$B$60,2,FALSE))</f>
        <v/>
      </c>
      <c r="F373" s="15" t="n"/>
      <c r="G373" s="17" t="n"/>
      <c r="H373" s="18">
        <f>IF(G373="","",ROUND(G373*15/115,2))</f>
        <v/>
      </c>
      <c r="I373" s="18">
        <f>IF(G373="","",G373-H373)</f>
        <v/>
      </c>
    </row>
    <row r="374">
      <c r="A374" s="16" t="n"/>
      <c r="B374" s="15" t="n"/>
      <c r="C374" s="15" t="n"/>
      <c r="D374" s="14" t="n"/>
      <c r="E374" s="22">
        <f>IF(D374="","",VLOOKUP(D374,Accounts!$A$2:$B$60,2,FALSE))</f>
        <v/>
      </c>
      <c r="F374" s="15" t="n"/>
      <c r="G374" s="17" t="n"/>
      <c r="H374" s="18">
        <f>IF(G374="","",ROUND(G374*15/115,2))</f>
        <v/>
      </c>
      <c r="I374" s="18">
        <f>IF(G374="","",G374-H374)</f>
        <v/>
      </c>
    </row>
    <row r="375">
      <c r="A375" s="16" t="n"/>
      <c r="B375" s="15" t="n"/>
      <c r="C375" s="15" t="n"/>
      <c r="D375" s="14" t="n"/>
      <c r="E375" s="22">
        <f>IF(D375="","",VLOOKUP(D375,Accounts!$A$2:$B$60,2,FALSE))</f>
        <v/>
      </c>
      <c r="F375" s="15" t="n"/>
      <c r="G375" s="17" t="n"/>
      <c r="H375" s="18">
        <f>IF(G375="","",ROUND(G375*15/115,2))</f>
        <v/>
      </c>
      <c r="I375" s="18">
        <f>IF(G375="","",G375-H375)</f>
        <v/>
      </c>
    </row>
    <row r="376">
      <c r="A376" s="16" t="n"/>
      <c r="B376" s="15" t="n"/>
      <c r="C376" s="15" t="n"/>
      <c r="D376" s="14" t="n"/>
      <c r="E376" s="22">
        <f>IF(D376="","",VLOOKUP(D376,Accounts!$A$2:$B$60,2,FALSE))</f>
        <v/>
      </c>
      <c r="F376" s="15" t="n"/>
      <c r="G376" s="17" t="n"/>
      <c r="H376" s="18">
        <f>IF(G376="","",ROUND(G376*15/115,2))</f>
        <v/>
      </c>
      <c r="I376" s="18">
        <f>IF(G376="","",G376-H376)</f>
        <v/>
      </c>
    </row>
    <row r="377">
      <c r="A377" s="16" t="n"/>
      <c r="B377" s="15" t="n"/>
      <c r="C377" s="15" t="n"/>
      <c r="D377" s="14" t="n"/>
      <c r="E377" s="22">
        <f>IF(D377="","",VLOOKUP(D377,Accounts!$A$2:$B$60,2,FALSE))</f>
        <v/>
      </c>
      <c r="F377" s="15" t="n"/>
      <c r="G377" s="17" t="n"/>
      <c r="H377" s="18">
        <f>IF(G377="","",ROUND(G377*15/115,2))</f>
        <v/>
      </c>
      <c r="I377" s="18">
        <f>IF(G377="","",G377-H377)</f>
        <v/>
      </c>
    </row>
    <row r="378">
      <c r="A378" s="16" t="n"/>
      <c r="B378" s="15" t="n"/>
      <c r="C378" s="15" t="n"/>
      <c r="D378" s="14" t="n"/>
      <c r="E378" s="22">
        <f>IF(D378="","",VLOOKUP(D378,Accounts!$A$2:$B$60,2,FALSE))</f>
        <v/>
      </c>
      <c r="F378" s="15" t="n"/>
      <c r="G378" s="17" t="n"/>
      <c r="H378" s="18">
        <f>IF(G378="","",ROUND(G378*15/115,2))</f>
        <v/>
      </c>
      <c r="I378" s="18">
        <f>IF(G378="","",G378-H378)</f>
        <v/>
      </c>
    </row>
    <row r="379">
      <c r="A379" s="16" t="n"/>
      <c r="B379" s="15" t="n"/>
      <c r="C379" s="15" t="n"/>
      <c r="D379" s="14" t="n"/>
      <c r="E379" s="22">
        <f>IF(D379="","",VLOOKUP(D379,Accounts!$A$2:$B$60,2,FALSE))</f>
        <v/>
      </c>
      <c r="F379" s="15" t="n"/>
      <c r="G379" s="17" t="n"/>
      <c r="H379" s="18">
        <f>IF(G379="","",ROUND(G379*15/115,2))</f>
        <v/>
      </c>
      <c r="I379" s="18">
        <f>IF(G379="","",G379-H379)</f>
        <v/>
      </c>
    </row>
    <row r="380">
      <c r="A380" s="16" t="n"/>
      <c r="B380" s="15" t="n"/>
      <c r="C380" s="15" t="n"/>
      <c r="D380" s="14" t="n"/>
      <c r="E380" s="22">
        <f>IF(D380="","",VLOOKUP(D380,Accounts!$A$2:$B$60,2,FALSE))</f>
        <v/>
      </c>
      <c r="F380" s="15" t="n"/>
      <c r="G380" s="17" t="n"/>
      <c r="H380" s="18">
        <f>IF(G380="","",ROUND(G380*15/115,2))</f>
        <v/>
      </c>
      <c r="I380" s="18">
        <f>IF(G380="","",G380-H380)</f>
        <v/>
      </c>
    </row>
    <row r="381">
      <c r="A381" s="16" t="n"/>
      <c r="B381" s="15" t="n"/>
      <c r="C381" s="15" t="n"/>
      <c r="D381" s="14" t="n"/>
      <c r="E381" s="22">
        <f>IF(D381="","",VLOOKUP(D381,Accounts!$A$2:$B$60,2,FALSE))</f>
        <v/>
      </c>
      <c r="F381" s="15" t="n"/>
      <c r="G381" s="17" t="n"/>
      <c r="H381" s="18">
        <f>IF(G381="","",ROUND(G381*15/115,2))</f>
        <v/>
      </c>
      <c r="I381" s="18">
        <f>IF(G381="","",G381-H381)</f>
        <v/>
      </c>
    </row>
    <row r="382">
      <c r="A382" s="16" t="n"/>
      <c r="B382" s="15" t="n"/>
      <c r="C382" s="15" t="n"/>
      <c r="D382" s="14" t="n"/>
      <c r="E382" s="22">
        <f>IF(D382="","",VLOOKUP(D382,Accounts!$A$2:$B$60,2,FALSE))</f>
        <v/>
      </c>
      <c r="F382" s="15" t="n"/>
      <c r="G382" s="17" t="n"/>
      <c r="H382" s="18">
        <f>IF(G382="","",ROUND(G382*15/115,2))</f>
        <v/>
      </c>
      <c r="I382" s="18">
        <f>IF(G382="","",G382-H382)</f>
        <v/>
      </c>
    </row>
    <row r="383">
      <c r="A383" s="16" t="n"/>
      <c r="B383" s="15" t="n"/>
      <c r="C383" s="15" t="n"/>
      <c r="D383" s="14" t="n"/>
      <c r="E383" s="22">
        <f>IF(D383="","",VLOOKUP(D383,Accounts!$A$2:$B$60,2,FALSE))</f>
        <v/>
      </c>
      <c r="F383" s="15" t="n"/>
      <c r="G383" s="17" t="n"/>
      <c r="H383" s="18">
        <f>IF(G383="","",ROUND(G383*15/115,2))</f>
        <v/>
      </c>
      <c r="I383" s="18">
        <f>IF(G383="","",G383-H383)</f>
        <v/>
      </c>
    </row>
    <row r="384">
      <c r="A384" s="16" t="n"/>
      <c r="B384" s="15" t="n"/>
      <c r="C384" s="15" t="n"/>
      <c r="D384" s="14" t="n"/>
      <c r="E384" s="22">
        <f>IF(D384="","",VLOOKUP(D384,Accounts!$A$2:$B$60,2,FALSE))</f>
        <v/>
      </c>
      <c r="F384" s="15" t="n"/>
      <c r="G384" s="17" t="n"/>
      <c r="H384" s="18">
        <f>IF(G384="","",ROUND(G384*15/115,2))</f>
        <v/>
      </c>
      <c r="I384" s="18">
        <f>IF(G384="","",G384-H384)</f>
        <v/>
      </c>
    </row>
    <row r="385">
      <c r="A385" s="16" t="n"/>
      <c r="B385" s="15" t="n"/>
      <c r="C385" s="15" t="n"/>
      <c r="D385" s="14" t="n"/>
      <c r="E385" s="22">
        <f>IF(D385="","",VLOOKUP(D385,Accounts!$A$2:$B$60,2,FALSE))</f>
        <v/>
      </c>
      <c r="F385" s="15" t="n"/>
      <c r="G385" s="17" t="n"/>
      <c r="H385" s="18">
        <f>IF(G385="","",ROUND(G385*15/115,2))</f>
        <v/>
      </c>
      <c r="I385" s="18">
        <f>IF(G385="","",G385-H385)</f>
        <v/>
      </c>
    </row>
    <row r="386">
      <c r="A386" s="16" t="n"/>
      <c r="B386" s="15" t="n"/>
      <c r="C386" s="15" t="n"/>
      <c r="D386" s="14" t="n"/>
      <c r="E386" s="22">
        <f>IF(D386="","",VLOOKUP(D386,Accounts!$A$2:$B$60,2,FALSE))</f>
        <v/>
      </c>
      <c r="F386" s="15" t="n"/>
      <c r="G386" s="17" t="n"/>
      <c r="H386" s="18">
        <f>IF(G386="","",ROUND(G386*15/115,2))</f>
        <v/>
      </c>
      <c r="I386" s="18">
        <f>IF(G386="","",G386-H386)</f>
        <v/>
      </c>
    </row>
    <row r="387">
      <c r="A387" s="16" t="n"/>
      <c r="B387" s="15" t="n"/>
      <c r="C387" s="15" t="n"/>
      <c r="D387" s="14" t="n"/>
      <c r="E387" s="22">
        <f>IF(D387="","",VLOOKUP(D387,Accounts!$A$2:$B$60,2,FALSE))</f>
        <v/>
      </c>
      <c r="F387" s="15" t="n"/>
      <c r="G387" s="17" t="n"/>
      <c r="H387" s="18">
        <f>IF(G387="","",ROUND(G387*15/115,2))</f>
        <v/>
      </c>
      <c r="I387" s="18">
        <f>IF(G387="","",G387-H387)</f>
        <v/>
      </c>
    </row>
    <row r="388">
      <c r="A388" s="16" t="n"/>
      <c r="B388" s="15" t="n"/>
      <c r="C388" s="15" t="n"/>
      <c r="D388" s="14" t="n"/>
      <c r="E388" s="22">
        <f>IF(D388="","",VLOOKUP(D388,Accounts!$A$2:$B$60,2,FALSE))</f>
        <v/>
      </c>
      <c r="F388" s="15" t="n"/>
      <c r="G388" s="17" t="n"/>
      <c r="H388" s="18">
        <f>IF(G388="","",ROUND(G388*15/115,2))</f>
        <v/>
      </c>
      <c r="I388" s="18">
        <f>IF(G388="","",G388-H388)</f>
        <v/>
      </c>
    </row>
    <row r="389">
      <c r="A389" s="16" t="n"/>
      <c r="B389" s="15" t="n"/>
      <c r="C389" s="15" t="n"/>
      <c r="D389" s="14" t="n"/>
      <c r="E389" s="22">
        <f>IF(D389="","",VLOOKUP(D389,Accounts!$A$2:$B$60,2,FALSE))</f>
        <v/>
      </c>
      <c r="F389" s="15" t="n"/>
      <c r="G389" s="17" t="n"/>
      <c r="H389" s="18">
        <f>IF(G389="","",ROUND(G389*15/115,2))</f>
        <v/>
      </c>
      <c r="I389" s="18">
        <f>IF(G389="","",G389-H389)</f>
        <v/>
      </c>
    </row>
    <row r="390">
      <c r="A390" s="16" t="n"/>
      <c r="B390" s="15" t="n"/>
      <c r="C390" s="15" t="n"/>
      <c r="D390" s="14" t="n"/>
      <c r="E390" s="22">
        <f>IF(D390="","",VLOOKUP(D390,Accounts!$A$2:$B$60,2,FALSE))</f>
        <v/>
      </c>
      <c r="F390" s="15" t="n"/>
      <c r="G390" s="17" t="n"/>
      <c r="H390" s="18">
        <f>IF(G390="","",ROUND(G390*15/115,2))</f>
        <v/>
      </c>
      <c r="I390" s="18">
        <f>IF(G390="","",G390-H390)</f>
        <v/>
      </c>
    </row>
    <row r="391">
      <c r="A391" s="16" t="n"/>
      <c r="B391" s="15" t="n"/>
      <c r="C391" s="15" t="n"/>
      <c r="D391" s="14" t="n"/>
      <c r="E391" s="22">
        <f>IF(D391="","",VLOOKUP(D391,Accounts!$A$2:$B$60,2,FALSE))</f>
        <v/>
      </c>
      <c r="F391" s="15" t="n"/>
      <c r="G391" s="17" t="n"/>
      <c r="H391" s="18">
        <f>IF(G391="","",ROUND(G391*15/115,2))</f>
        <v/>
      </c>
      <c r="I391" s="18">
        <f>IF(G391="","",G391-H391)</f>
        <v/>
      </c>
    </row>
    <row r="392">
      <c r="A392" s="16" t="n"/>
      <c r="B392" s="15" t="n"/>
      <c r="C392" s="15" t="n"/>
      <c r="D392" s="14" t="n"/>
      <c r="E392" s="22">
        <f>IF(D392="","",VLOOKUP(D392,Accounts!$A$2:$B$60,2,FALSE))</f>
        <v/>
      </c>
      <c r="F392" s="15" t="n"/>
      <c r="G392" s="17" t="n"/>
      <c r="H392" s="18">
        <f>IF(G392="","",ROUND(G392*15/115,2))</f>
        <v/>
      </c>
      <c r="I392" s="18">
        <f>IF(G392="","",G392-H392)</f>
        <v/>
      </c>
    </row>
    <row r="393">
      <c r="A393" s="16" t="n"/>
      <c r="B393" s="15" t="n"/>
      <c r="C393" s="15" t="n"/>
      <c r="D393" s="14" t="n"/>
      <c r="E393" s="22">
        <f>IF(D393="","",VLOOKUP(D393,Accounts!$A$2:$B$60,2,FALSE))</f>
        <v/>
      </c>
      <c r="F393" s="15" t="n"/>
      <c r="G393" s="17" t="n"/>
      <c r="H393" s="18">
        <f>IF(G393="","",ROUND(G393*15/115,2))</f>
        <v/>
      </c>
      <c r="I393" s="18">
        <f>IF(G393="","",G393-H393)</f>
        <v/>
      </c>
    </row>
    <row r="394">
      <c r="A394" s="16" t="n"/>
      <c r="B394" s="15" t="n"/>
      <c r="C394" s="15" t="n"/>
      <c r="D394" s="14" t="n"/>
      <c r="E394" s="22">
        <f>IF(D394="","",VLOOKUP(D394,Accounts!$A$2:$B$60,2,FALSE))</f>
        <v/>
      </c>
      <c r="F394" s="15" t="n"/>
      <c r="G394" s="17" t="n"/>
      <c r="H394" s="18">
        <f>IF(G394="","",ROUND(G394*15/115,2))</f>
        <v/>
      </c>
      <c r="I394" s="18">
        <f>IF(G394="","",G394-H394)</f>
        <v/>
      </c>
    </row>
    <row r="395">
      <c r="A395" s="16" t="n"/>
      <c r="B395" s="15" t="n"/>
      <c r="C395" s="15" t="n"/>
      <c r="D395" s="14" t="n"/>
      <c r="E395" s="22">
        <f>IF(D395="","",VLOOKUP(D395,Accounts!$A$2:$B$60,2,FALSE))</f>
        <v/>
      </c>
      <c r="F395" s="15" t="n"/>
      <c r="G395" s="17" t="n"/>
      <c r="H395" s="18">
        <f>IF(G395="","",ROUND(G395*15/115,2))</f>
        <v/>
      </c>
      <c r="I395" s="18">
        <f>IF(G395="","",G395-H395)</f>
        <v/>
      </c>
    </row>
    <row r="396">
      <c r="A396" s="16" t="n"/>
      <c r="B396" s="15" t="n"/>
      <c r="C396" s="15" t="n"/>
      <c r="D396" s="14" t="n"/>
      <c r="E396" s="22">
        <f>IF(D396="","",VLOOKUP(D396,Accounts!$A$2:$B$60,2,FALSE))</f>
        <v/>
      </c>
      <c r="F396" s="15" t="n"/>
      <c r="G396" s="17" t="n"/>
      <c r="H396" s="18">
        <f>IF(G396="","",ROUND(G396*15/115,2))</f>
        <v/>
      </c>
      <c r="I396" s="18">
        <f>IF(G396="","",G396-H396)</f>
        <v/>
      </c>
    </row>
    <row r="397">
      <c r="A397" s="16" t="n"/>
      <c r="B397" s="15" t="n"/>
      <c r="C397" s="15" t="n"/>
      <c r="D397" s="14" t="n"/>
      <c r="E397" s="22">
        <f>IF(D397="","",VLOOKUP(D397,Accounts!$A$2:$B$60,2,FALSE))</f>
        <v/>
      </c>
      <c r="F397" s="15" t="n"/>
      <c r="G397" s="17" t="n"/>
      <c r="H397" s="18">
        <f>IF(G397="","",ROUND(G397*15/115,2))</f>
        <v/>
      </c>
      <c r="I397" s="18">
        <f>IF(G397="","",G397-H397)</f>
        <v/>
      </c>
    </row>
    <row r="398">
      <c r="A398" s="16" t="n"/>
      <c r="B398" s="15" t="n"/>
      <c r="C398" s="15" t="n"/>
      <c r="D398" s="14" t="n"/>
      <c r="E398" s="22">
        <f>IF(D398="","",VLOOKUP(D398,Accounts!$A$2:$B$60,2,FALSE))</f>
        <v/>
      </c>
      <c r="F398" s="15" t="n"/>
      <c r="G398" s="17" t="n"/>
      <c r="H398" s="18">
        <f>IF(G398="","",ROUND(G398*15/115,2))</f>
        <v/>
      </c>
      <c r="I398" s="18">
        <f>IF(G398="","",G398-H398)</f>
        <v/>
      </c>
    </row>
    <row r="399">
      <c r="A399" s="16" t="n"/>
      <c r="B399" s="15" t="n"/>
      <c r="C399" s="15" t="n"/>
      <c r="D399" s="14" t="n"/>
      <c r="E399" s="22">
        <f>IF(D399="","",VLOOKUP(D399,Accounts!$A$2:$B$60,2,FALSE))</f>
        <v/>
      </c>
      <c r="F399" s="15" t="n"/>
      <c r="G399" s="17" t="n"/>
      <c r="H399" s="18">
        <f>IF(G399="","",ROUND(G399*15/115,2))</f>
        <v/>
      </c>
      <c r="I399" s="18">
        <f>IF(G399="","",G399-H399)</f>
        <v/>
      </c>
    </row>
    <row r="400">
      <c r="A400" s="16" t="n"/>
      <c r="B400" s="15" t="n"/>
      <c r="C400" s="15" t="n"/>
      <c r="D400" s="14" t="n"/>
      <c r="E400" s="22">
        <f>IF(D400="","",VLOOKUP(D400,Accounts!$A$2:$B$60,2,FALSE))</f>
        <v/>
      </c>
      <c r="F400" s="15" t="n"/>
      <c r="G400" s="17" t="n"/>
      <c r="H400" s="18">
        <f>IF(G400="","",ROUND(G400*15/115,2))</f>
        <v/>
      </c>
      <c r="I400" s="18">
        <f>IF(G400="","",G400-H400)</f>
        <v/>
      </c>
    </row>
    <row r="401">
      <c r="A401" s="16" t="n"/>
      <c r="B401" s="15" t="n"/>
      <c r="C401" s="15" t="n"/>
      <c r="D401" s="14" t="n"/>
      <c r="E401" s="22">
        <f>IF(D401="","",VLOOKUP(D401,Accounts!$A$2:$B$60,2,FALSE))</f>
        <v/>
      </c>
      <c r="F401" s="15" t="n"/>
      <c r="G401" s="17" t="n"/>
      <c r="H401" s="18">
        <f>IF(G401="","",ROUND(G401*15/115,2))</f>
        <v/>
      </c>
      <c r="I401" s="18">
        <f>IF(G401="","",G401-H401)</f>
        <v/>
      </c>
    </row>
    <row r="402">
      <c r="A402" s="16" t="n"/>
      <c r="B402" s="15" t="n"/>
      <c r="C402" s="15" t="n"/>
      <c r="D402" s="14" t="n"/>
      <c r="E402" s="22">
        <f>IF(D402="","",VLOOKUP(D402,Accounts!$A$2:$B$60,2,FALSE))</f>
        <v/>
      </c>
      <c r="F402" s="15" t="n"/>
      <c r="G402" s="17" t="n"/>
      <c r="H402" s="18">
        <f>IF(G402="","",ROUND(G402*15/115,2))</f>
        <v/>
      </c>
      <c r="I402" s="18">
        <f>IF(G402="","",G402-H402)</f>
        <v/>
      </c>
    </row>
    <row r="403">
      <c r="A403" s="16" t="n"/>
      <c r="B403" s="15" t="n"/>
      <c r="C403" s="15" t="n"/>
      <c r="D403" s="14" t="n"/>
      <c r="E403" s="22">
        <f>IF(D403="","",VLOOKUP(D403,Accounts!$A$2:$B$60,2,FALSE))</f>
        <v/>
      </c>
      <c r="F403" s="15" t="n"/>
      <c r="G403" s="17" t="n"/>
      <c r="H403" s="18">
        <f>IF(G403="","",ROUND(G403*15/115,2))</f>
        <v/>
      </c>
      <c r="I403" s="18">
        <f>IF(G403="","",G403-H403)</f>
        <v/>
      </c>
    </row>
    <row r="404">
      <c r="A404" s="16" t="n"/>
      <c r="B404" s="15" t="n"/>
      <c r="C404" s="15" t="n"/>
      <c r="D404" s="14" t="n"/>
      <c r="E404" s="22">
        <f>IF(D404="","",VLOOKUP(D404,Accounts!$A$2:$B$60,2,FALSE))</f>
        <v/>
      </c>
      <c r="F404" s="15" t="n"/>
      <c r="G404" s="17" t="n"/>
      <c r="H404" s="18">
        <f>IF(G404="","",ROUND(G404*15/115,2))</f>
        <v/>
      </c>
      <c r="I404" s="18">
        <f>IF(G404="","",G404-H404)</f>
        <v/>
      </c>
    </row>
    <row r="405">
      <c r="A405" s="16" t="n"/>
      <c r="B405" s="15" t="n"/>
      <c r="C405" s="15" t="n"/>
      <c r="D405" s="14" t="n"/>
      <c r="E405" s="22">
        <f>IF(D405="","",VLOOKUP(D405,Accounts!$A$2:$B$60,2,FALSE))</f>
        <v/>
      </c>
      <c r="F405" s="15" t="n"/>
      <c r="G405" s="17" t="n"/>
      <c r="H405" s="18">
        <f>IF(G405="","",ROUND(G405*15/115,2))</f>
        <v/>
      </c>
      <c r="I405" s="18">
        <f>IF(G405="","",G405-H405)</f>
        <v/>
      </c>
    </row>
    <row r="406">
      <c r="A406" s="16" t="n"/>
      <c r="B406" s="15" t="n"/>
      <c r="C406" s="15" t="n"/>
      <c r="D406" s="14" t="n"/>
      <c r="E406" s="22">
        <f>IF(D406="","",VLOOKUP(D406,Accounts!$A$2:$B$60,2,FALSE))</f>
        <v/>
      </c>
      <c r="F406" s="15" t="n"/>
      <c r="G406" s="17" t="n"/>
      <c r="H406" s="18">
        <f>IF(G406="","",ROUND(G406*15/115,2))</f>
        <v/>
      </c>
      <c r="I406" s="18">
        <f>IF(G406="","",G406-H406)</f>
        <v/>
      </c>
    </row>
    <row r="407">
      <c r="A407" s="16" t="n"/>
      <c r="B407" s="15" t="n"/>
      <c r="C407" s="15" t="n"/>
      <c r="D407" s="14" t="n"/>
      <c r="E407" s="22">
        <f>IF(D407="","",VLOOKUP(D407,Accounts!$A$2:$B$60,2,FALSE))</f>
        <v/>
      </c>
      <c r="F407" s="15" t="n"/>
      <c r="G407" s="17" t="n"/>
      <c r="H407" s="18">
        <f>IF(G407="","",ROUND(G407*15/115,2))</f>
        <v/>
      </c>
      <c r="I407" s="18">
        <f>IF(G407="","",G407-H407)</f>
        <v/>
      </c>
    </row>
    <row r="408">
      <c r="A408" s="16" t="n"/>
      <c r="B408" s="15" t="n"/>
      <c r="C408" s="15" t="n"/>
      <c r="D408" s="14" t="n"/>
      <c r="E408" s="22">
        <f>IF(D408="","",VLOOKUP(D408,Accounts!$A$2:$B$60,2,FALSE))</f>
        <v/>
      </c>
      <c r="F408" s="15" t="n"/>
      <c r="G408" s="17" t="n"/>
      <c r="H408" s="18">
        <f>IF(G408="","",ROUND(G408*15/115,2))</f>
        <v/>
      </c>
      <c r="I408" s="18">
        <f>IF(G408="","",G408-H408)</f>
        <v/>
      </c>
    </row>
    <row r="409">
      <c r="A409" s="16" t="n"/>
      <c r="B409" s="15" t="n"/>
      <c r="C409" s="15" t="n"/>
      <c r="D409" s="14" t="n"/>
      <c r="E409" s="22">
        <f>IF(D409="","",VLOOKUP(D409,Accounts!$A$2:$B$60,2,FALSE))</f>
        <v/>
      </c>
      <c r="F409" s="15" t="n"/>
      <c r="G409" s="17" t="n"/>
      <c r="H409" s="18">
        <f>IF(G409="","",ROUND(G409*15/115,2))</f>
        <v/>
      </c>
      <c r="I409" s="18">
        <f>IF(G409="","",G409-H409)</f>
        <v/>
      </c>
    </row>
    <row r="410">
      <c r="A410" s="16" t="n"/>
      <c r="B410" s="15" t="n"/>
      <c r="C410" s="15" t="n"/>
      <c r="D410" s="14" t="n"/>
      <c r="E410" s="22">
        <f>IF(D410="","",VLOOKUP(D410,Accounts!$A$2:$B$60,2,FALSE))</f>
        <v/>
      </c>
      <c r="F410" s="15" t="n"/>
      <c r="G410" s="17" t="n"/>
      <c r="H410" s="18">
        <f>IF(G410="","",ROUND(G410*15/115,2))</f>
        <v/>
      </c>
      <c r="I410" s="18">
        <f>IF(G410="","",G410-H410)</f>
        <v/>
      </c>
    </row>
    <row r="411">
      <c r="A411" s="16" t="n"/>
      <c r="B411" s="15" t="n"/>
      <c r="C411" s="15" t="n"/>
      <c r="D411" s="14" t="n"/>
      <c r="E411" s="22">
        <f>IF(D411="","",VLOOKUP(D411,Accounts!$A$2:$B$60,2,FALSE))</f>
        <v/>
      </c>
      <c r="F411" s="15" t="n"/>
      <c r="G411" s="17" t="n"/>
      <c r="H411" s="18">
        <f>IF(G411="","",ROUND(G411*15/115,2))</f>
        <v/>
      </c>
      <c r="I411" s="18">
        <f>IF(G411="","",G411-H411)</f>
        <v/>
      </c>
    </row>
    <row r="412">
      <c r="A412" s="16" t="n"/>
      <c r="B412" s="15" t="n"/>
      <c r="C412" s="15" t="n"/>
      <c r="D412" s="14" t="n"/>
      <c r="E412" s="22">
        <f>IF(D412="","",VLOOKUP(D412,Accounts!$A$2:$B$60,2,FALSE))</f>
        <v/>
      </c>
      <c r="F412" s="15" t="n"/>
      <c r="G412" s="17" t="n"/>
      <c r="H412" s="18">
        <f>IF(G412="","",ROUND(G412*15/115,2))</f>
        <v/>
      </c>
      <c r="I412" s="18">
        <f>IF(G412="","",G412-H412)</f>
        <v/>
      </c>
    </row>
    <row r="413">
      <c r="A413" s="16" t="n"/>
      <c r="B413" s="15" t="n"/>
      <c r="C413" s="15" t="n"/>
      <c r="D413" s="14" t="n"/>
      <c r="E413" s="22">
        <f>IF(D413="","",VLOOKUP(D413,Accounts!$A$2:$B$60,2,FALSE))</f>
        <v/>
      </c>
      <c r="F413" s="15" t="n"/>
      <c r="G413" s="17" t="n"/>
      <c r="H413" s="18">
        <f>IF(G413="","",ROUND(G413*15/115,2))</f>
        <v/>
      </c>
      <c r="I413" s="18">
        <f>IF(G413="","",G413-H413)</f>
        <v/>
      </c>
    </row>
    <row r="414">
      <c r="A414" s="16" t="n"/>
      <c r="B414" s="15" t="n"/>
      <c r="C414" s="15" t="n"/>
      <c r="D414" s="14" t="n"/>
      <c r="E414" s="22">
        <f>IF(D414="","",VLOOKUP(D414,Accounts!$A$2:$B$60,2,FALSE))</f>
        <v/>
      </c>
      <c r="F414" s="15" t="n"/>
      <c r="G414" s="17" t="n"/>
      <c r="H414" s="18">
        <f>IF(G414="","",ROUND(G414*15/115,2))</f>
        <v/>
      </c>
      <c r="I414" s="18">
        <f>IF(G414="","",G414-H414)</f>
        <v/>
      </c>
    </row>
    <row r="415">
      <c r="A415" s="16" t="n"/>
      <c r="B415" s="15" t="n"/>
      <c r="C415" s="15" t="n"/>
      <c r="D415" s="14" t="n"/>
      <c r="E415" s="22">
        <f>IF(D415="","",VLOOKUP(D415,Accounts!$A$2:$B$60,2,FALSE))</f>
        <v/>
      </c>
      <c r="F415" s="15" t="n"/>
      <c r="G415" s="17" t="n"/>
      <c r="H415" s="18">
        <f>IF(G415="","",ROUND(G415*15/115,2))</f>
        <v/>
      </c>
      <c r="I415" s="18">
        <f>IF(G415="","",G415-H415)</f>
        <v/>
      </c>
    </row>
    <row r="416">
      <c r="A416" s="16" t="n"/>
      <c r="B416" s="15" t="n"/>
      <c r="C416" s="15" t="n"/>
      <c r="D416" s="14" t="n"/>
      <c r="E416" s="22">
        <f>IF(D416="","",VLOOKUP(D416,Accounts!$A$2:$B$60,2,FALSE))</f>
        <v/>
      </c>
      <c r="F416" s="15" t="n"/>
      <c r="G416" s="17" t="n"/>
      <c r="H416" s="18">
        <f>IF(G416="","",ROUND(G416*15/115,2))</f>
        <v/>
      </c>
      <c r="I416" s="18">
        <f>IF(G416="","",G416-H416)</f>
        <v/>
      </c>
    </row>
    <row r="417">
      <c r="A417" s="16" t="n"/>
      <c r="B417" s="15" t="n"/>
      <c r="C417" s="15" t="n"/>
      <c r="D417" s="14" t="n"/>
      <c r="E417" s="22">
        <f>IF(D417="","",VLOOKUP(D417,Accounts!$A$2:$B$60,2,FALSE))</f>
        <v/>
      </c>
      <c r="F417" s="15" t="n"/>
      <c r="G417" s="17" t="n"/>
      <c r="H417" s="18">
        <f>IF(G417="","",ROUND(G417*15/115,2))</f>
        <v/>
      </c>
      <c r="I417" s="18">
        <f>IF(G417="","",G417-H417)</f>
        <v/>
      </c>
    </row>
    <row r="418">
      <c r="A418" s="16" t="n"/>
      <c r="B418" s="15" t="n"/>
      <c r="C418" s="15" t="n"/>
      <c r="D418" s="14" t="n"/>
      <c r="E418" s="22">
        <f>IF(D418="","",VLOOKUP(D418,Accounts!$A$2:$B$60,2,FALSE))</f>
        <v/>
      </c>
      <c r="F418" s="15" t="n"/>
      <c r="G418" s="17" t="n"/>
      <c r="H418" s="18">
        <f>IF(G418="","",ROUND(G418*15/115,2))</f>
        <v/>
      </c>
      <c r="I418" s="18">
        <f>IF(G418="","",G418-H418)</f>
        <v/>
      </c>
    </row>
    <row r="419">
      <c r="A419" s="16" t="n"/>
      <c r="B419" s="15" t="n"/>
      <c r="C419" s="15" t="n"/>
      <c r="D419" s="14" t="n"/>
      <c r="E419" s="22">
        <f>IF(D419="","",VLOOKUP(D419,Accounts!$A$2:$B$60,2,FALSE))</f>
        <v/>
      </c>
      <c r="F419" s="15" t="n"/>
      <c r="G419" s="17" t="n"/>
      <c r="H419" s="18">
        <f>IF(G419="","",ROUND(G419*15/115,2))</f>
        <v/>
      </c>
      <c r="I419" s="18">
        <f>IF(G419="","",G419-H419)</f>
        <v/>
      </c>
    </row>
    <row r="420">
      <c r="A420" s="16" t="n"/>
      <c r="B420" s="15" t="n"/>
      <c r="C420" s="15" t="n"/>
      <c r="D420" s="14" t="n"/>
      <c r="E420" s="22">
        <f>IF(D420="","",VLOOKUP(D420,Accounts!$A$2:$B$60,2,FALSE))</f>
        <v/>
      </c>
      <c r="F420" s="15" t="n"/>
      <c r="G420" s="17" t="n"/>
      <c r="H420" s="18">
        <f>IF(G420="","",ROUND(G420*15/115,2))</f>
        <v/>
      </c>
      <c r="I420" s="18">
        <f>IF(G420="","",G420-H420)</f>
        <v/>
      </c>
    </row>
    <row r="421">
      <c r="A421" s="16" t="n"/>
      <c r="B421" s="15" t="n"/>
      <c r="C421" s="15" t="n"/>
      <c r="D421" s="14" t="n"/>
      <c r="E421" s="22">
        <f>IF(D421="","",VLOOKUP(D421,Accounts!$A$2:$B$60,2,FALSE))</f>
        <v/>
      </c>
      <c r="F421" s="15" t="n"/>
      <c r="G421" s="17" t="n"/>
      <c r="H421" s="18">
        <f>IF(G421="","",ROUND(G421*15/115,2))</f>
        <v/>
      </c>
      <c r="I421" s="18">
        <f>IF(G421="","",G421-H421)</f>
        <v/>
      </c>
    </row>
    <row r="422">
      <c r="A422" s="16" t="n"/>
      <c r="B422" s="15" t="n"/>
      <c r="C422" s="15" t="n"/>
      <c r="D422" s="14" t="n"/>
      <c r="E422" s="22">
        <f>IF(D422="","",VLOOKUP(D422,Accounts!$A$2:$B$60,2,FALSE))</f>
        <v/>
      </c>
      <c r="F422" s="15" t="n"/>
      <c r="G422" s="17" t="n"/>
      <c r="H422" s="18">
        <f>IF(G422="","",ROUND(G422*15/115,2))</f>
        <v/>
      </c>
      <c r="I422" s="18">
        <f>IF(G422="","",G422-H422)</f>
        <v/>
      </c>
    </row>
    <row r="423">
      <c r="A423" s="16" t="n"/>
      <c r="B423" s="15" t="n"/>
      <c r="C423" s="15" t="n"/>
      <c r="D423" s="14" t="n"/>
      <c r="E423" s="22">
        <f>IF(D423="","",VLOOKUP(D423,Accounts!$A$2:$B$60,2,FALSE))</f>
        <v/>
      </c>
      <c r="F423" s="15" t="n"/>
      <c r="G423" s="17" t="n"/>
      <c r="H423" s="18">
        <f>IF(G423="","",ROUND(G423*15/115,2))</f>
        <v/>
      </c>
      <c r="I423" s="18">
        <f>IF(G423="","",G423-H423)</f>
        <v/>
      </c>
    </row>
    <row r="424">
      <c r="A424" s="16" t="n"/>
      <c r="B424" s="15" t="n"/>
      <c r="C424" s="15" t="n"/>
      <c r="D424" s="14" t="n"/>
      <c r="E424" s="22">
        <f>IF(D424="","",VLOOKUP(D424,Accounts!$A$2:$B$60,2,FALSE))</f>
        <v/>
      </c>
      <c r="F424" s="15" t="n"/>
      <c r="G424" s="17" t="n"/>
      <c r="H424" s="18">
        <f>IF(G424="","",ROUND(G424*15/115,2))</f>
        <v/>
      </c>
      <c r="I424" s="18">
        <f>IF(G424="","",G424-H424)</f>
        <v/>
      </c>
    </row>
    <row r="425">
      <c r="A425" s="16" t="n"/>
      <c r="B425" s="15" t="n"/>
      <c r="C425" s="15" t="n"/>
      <c r="D425" s="14" t="n"/>
      <c r="E425" s="22">
        <f>IF(D425="","",VLOOKUP(D425,Accounts!$A$2:$B$60,2,FALSE))</f>
        <v/>
      </c>
      <c r="F425" s="15" t="n"/>
      <c r="G425" s="17" t="n"/>
      <c r="H425" s="18">
        <f>IF(G425="","",ROUND(G425*15/115,2))</f>
        <v/>
      </c>
      <c r="I425" s="18">
        <f>IF(G425="","",G425-H425)</f>
        <v/>
      </c>
    </row>
    <row r="426">
      <c r="A426" s="16" t="n"/>
      <c r="B426" s="15" t="n"/>
      <c r="C426" s="15" t="n"/>
      <c r="D426" s="14" t="n"/>
      <c r="E426" s="22">
        <f>IF(D426="","",VLOOKUP(D426,Accounts!$A$2:$B$60,2,FALSE))</f>
        <v/>
      </c>
      <c r="F426" s="15" t="n"/>
      <c r="G426" s="17" t="n"/>
      <c r="H426" s="18">
        <f>IF(G426="","",ROUND(G426*15/115,2))</f>
        <v/>
      </c>
      <c r="I426" s="18">
        <f>IF(G426="","",G426-H426)</f>
        <v/>
      </c>
    </row>
    <row r="427">
      <c r="A427" s="16" t="n"/>
      <c r="B427" s="15" t="n"/>
      <c r="C427" s="15" t="n"/>
      <c r="D427" s="14" t="n"/>
      <c r="E427" s="22">
        <f>IF(D427="","",VLOOKUP(D427,Accounts!$A$2:$B$60,2,FALSE))</f>
        <v/>
      </c>
      <c r="F427" s="15" t="n"/>
      <c r="G427" s="17" t="n"/>
      <c r="H427" s="18">
        <f>IF(G427="","",ROUND(G427*15/115,2))</f>
        <v/>
      </c>
      <c r="I427" s="18">
        <f>IF(G427="","",G427-H427)</f>
        <v/>
      </c>
    </row>
    <row r="428">
      <c r="A428" s="16" t="n"/>
      <c r="B428" s="15" t="n"/>
      <c r="C428" s="15" t="n"/>
      <c r="D428" s="14" t="n"/>
      <c r="E428" s="22">
        <f>IF(D428="","",VLOOKUP(D428,Accounts!$A$2:$B$60,2,FALSE))</f>
        <v/>
      </c>
      <c r="F428" s="15" t="n"/>
      <c r="G428" s="17" t="n"/>
      <c r="H428" s="18">
        <f>IF(G428="","",ROUND(G428*15/115,2))</f>
        <v/>
      </c>
      <c r="I428" s="18">
        <f>IF(G428="","",G428-H428)</f>
        <v/>
      </c>
    </row>
    <row r="429">
      <c r="A429" s="16" t="n"/>
      <c r="B429" s="15" t="n"/>
      <c r="C429" s="15" t="n"/>
      <c r="D429" s="14" t="n"/>
      <c r="E429" s="22">
        <f>IF(D429="","",VLOOKUP(D429,Accounts!$A$2:$B$60,2,FALSE))</f>
        <v/>
      </c>
      <c r="F429" s="15" t="n"/>
      <c r="G429" s="17" t="n"/>
      <c r="H429" s="18">
        <f>IF(G429="","",ROUND(G429*15/115,2))</f>
        <v/>
      </c>
      <c r="I429" s="18">
        <f>IF(G429="","",G429-H429)</f>
        <v/>
      </c>
    </row>
    <row r="430">
      <c r="A430" s="16" t="n"/>
      <c r="B430" s="15" t="n"/>
      <c r="C430" s="15" t="n"/>
      <c r="D430" s="14" t="n"/>
      <c r="E430" s="22">
        <f>IF(D430="","",VLOOKUP(D430,Accounts!$A$2:$B$60,2,FALSE))</f>
        <v/>
      </c>
      <c r="F430" s="15" t="n"/>
      <c r="G430" s="17" t="n"/>
      <c r="H430" s="18">
        <f>IF(G430="","",ROUND(G430*15/115,2))</f>
        <v/>
      </c>
      <c r="I430" s="18">
        <f>IF(G430="","",G430-H430)</f>
        <v/>
      </c>
    </row>
    <row r="431">
      <c r="A431" s="16" t="n"/>
      <c r="B431" s="15" t="n"/>
      <c r="C431" s="15" t="n"/>
      <c r="D431" s="14" t="n"/>
      <c r="E431" s="22">
        <f>IF(D431="","",VLOOKUP(D431,Accounts!$A$2:$B$60,2,FALSE))</f>
        <v/>
      </c>
      <c r="F431" s="15" t="n"/>
      <c r="G431" s="17" t="n"/>
      <c r="H431" s="18">
        <f>IF(G431="","",ROUND(G431*15/115,2))</f>
        <v/>
      </c>
      <c r="I431" s="18">
        <f>IF(G431="","",G431-H431)</f>
        <v/>
      </c>
    </row>
    <row r="432">
      <c r="A432" s="16" t="n"/>
      <c r="B432" s="15" t="n"/>
      <c r="C432" s="15" t="n"/>
      <c r="D432" s="14" t="n"/>
      <c r="E432" s="22">
        <f>IF(D432="","",VLOOKUP(D432,Accounts!$A$2:$B$60,2,FALSE))</f>
        <v/>
      </c>
      <c r="F432" s="15" t="n"/>
      <c r="G432" s="17" t="n"/>
      <c r="H432" s="18">
        <f>IF(G432="","",ROUND(G432*15/115,2))</f>
        <v/>
      </c>
      <c r="I432" s="18">
        <f>IF(G432="","",G432-H432)</f>
        <v/>
      </c>
    </row>
    <row r="433">
      <c r="A433" s="16" t="n"/>
      <c r="B433" s="15" t="n"/>
      <c r="C433" s="15" t="n"/>
      <c r="D433" s="14" t="n"/>
      <c r="E433" s="22">
        <f>IF(D433="","",VLOOKUP(D433,Accounts!$A$2:$B$60,2,FALSE))</f>
        <v/>
      </c>
      <c r="F433" s="15" t="n"/>
      <c r="G433" s="17" t="n"/>
      <c r="H433" s="18">
        <f>IF(G433="","",ROUND(G433*15/115,2))</f>
        <v/>
      </c>
      <c r="I433" s="18">
        <f>IF(G433="","",G433-H433)</f>
        <v/>
      </c>
    </row>
    <row r="434">
      <c r="A434" s="16" t="n"/>
      <c r="B434" s="15" t="n"/>
      <c r="C434" s="15" t="n"/>
      <c r="D434" s="14" t="n"/>
      <c r="E434" s="22">
        <f>IF(D434="","",VLOOKUP(D434,Accounts!$A$2:$B$60,2,FALSE))</f>
        <v/>
      </c>
      <c r="F434" s="15" t="n"/>
      <c r="G434" s="17" t="n"/>
      <c r="H434" s="18">
        <f>IF(G434="","",ROUND(G434*15/115,2))</f>
        <v/>
      </c>
      <c r="I434" s="18">
        <f>IF(G434="","",G434-H434)</f>
        <v/>
      </c>
    </row>
    <row r="435">
      <c r="A435" s="16" t="n"/>
      <c r="B435" s="15" t="n"/>
      <c r="C435" s="15" t="n"/>
      <c r="D435" s="14" t="n"/>
      <c r="E435" s="22">
        <f>IF(D435="","",VLOOKUP(D435,Accounts!$A$2:$B$60,2,FALSE))</f>
        <v/>
      </c>
      <c r="F435" s="15" t="n"/>
      <c r="G435" s="17" t="n"/>
      <c r="H435" s="18">
        <f>IF(G435="","",ROUND(G435*15/115,2))</f>
        <v/>
      </c>
      <c r="I435" s="18">
        <f>IF(G435="","",G435-H435)</f>
        <v/>
      </c>
    </row>
    <row r="436">
      <c r="A436" s="16" t="n"/>
      <c r="B436" s="15" t="n"/>
      <c r="C436" s="15" t="n"/>
      <c r="D436" s="14" t="n"/>
      <c r="E436" s="22">
        <f>IF(D436="","",VLOOKUP(D436,Accounts!$A$2:$B$60,2,FALSE))</f>
        <v/>
      </c>
      <c r="F436" s="15" t="n"/>
      <c r="G436" s="17" t="n"/>
      <c r="H436" s="18">
        <f>IF(G436="","",ROUND(G436*15/115,2))</f>
        <v/>
      </c>
      <c r="I436" s="18">
        <f>IF(G436="","",G436-H436)</f>
        <v/>
      </c>
    </row>
    <row r="437">
      <c r="A437" s="16" t="n"/>
      <c r="B437" s="15" t="n"/>
      <c r="C437" s="15" t="n"/>
      <c r="D437" s="14" t="n"/>
      <c r="E437" s="22">
        <f>IF(D437="","",VLOOKUP(D437,Accounts!$A$2:$B$60,2,FALSE))</f>
        <v/>
      </c>
      <c r="F437" s="15" t="n"/>
      <c r="G437" s="17" t="n"/>
      <c r="H437" s="18">
        <f>IF(G437="","",ROUND(G437*15/115,2))</f>
        <v/>
      </c>
      <c r="I437" s="18">
        <f>IF(G437="","",G437-H437)</f>
        <v/>
      </c>
    </row>
    <row r="438">
      <c r="A438" s="16" t="n"/>
      <c r="B438" s="15" t="n"/>
      <c r="C438" s="15" t="n"/>
      <c r="D438" s="14" t="n"/>
      <c r="E438" s="22">
        <f>IF(D438="","",VLOOKUP(D438,Accounts!$A$2:$B$60,2,FALSE))</f>
        <v/>
      </c>
      <c r="F438" s="15" t="n"/>
      <c r="G438" s="17" t="n"/>
      <c r="H438" s="18">
        <f>IF(G438="","",ROUND(G438*15/115,2))</f>
        <v/>
      </c>
      <c r="I438" s="18">
        <f>IF(G438="","",G438-H438)</f>
        <v/>
      </c>
    </row>
    <row r="439">
      <c r="A439" s="16" t="n"/>
      <c r="B439" s="15" t="n"/>
      <c r="C439" s="15" t="n"/>
      <c r="D439" s="14" t="n"/>
      <c r="E439" s="22">
        <f>IF(D439="","",VLOOKUP(D439,Accounts!$A$2:$B$60,2,FALSE))</f>
        <v/>
      </c>
      <c r="F439" s="15" t="n"/>
      <c r="G439" s="17" t="n"/>
      <c r="H439" s="18">
        <f>IF(G439="","",ROUND(G439*15/115,2))</f>
        <v/>
      </c>
      <c r="I439" s="18">
        <f>IF(G439="","",G439-H439)</f>
        <v/>
      </c>
    </row>
    <row r="440">
      <c r="A440" s="16" t="n"/>
      <c r="B440" s="15" t="n"/>
      <c r="C440" s="15" t="n"/>
      <c r="D440" s="14" t="n"/>
      <c r="E440" s="22">
        <f>IF(D440="","",VLOOKUP(D440,Accounts!$A$2:$B$60,2,FALSE))</f>
        <v/>
      </c>
      <c r="F440" s="15" t="n"/>
      <c r="G440" s="17" t="n"/>
      <c r="H440" s="18">
        <f>IF(G440="","",ROUND(G440*15/115,2))</f>
        <v/>
      </c>
      <c r="I440" s="18">
        <f>IF(G440="","",G440-H440)</f>
        <v/>
      </c>
    </row>
    <row r="441">
      <c r="A441" s="16" t="n"/>
      <c r="B441" s="15" t="n"/>
      <c r="C441" s="15" t="n"/>
      <c r="D441" s="14" t="n"/>
      <c r="E441" s="22">
        <f>IF(D441="","",VLOOKUP(D441,Accounts!$A$2:$B$60,2,FALSE))</f>
        <v/>
      </c>
      <c r="F441" s="15" t="n"/>
      <c r="G441" s="17" t="n"/>
      <c r="H441" s="18">
        <f>IF(G441="","",ROUND(G441*15/115,2))</f>
        <v/>
      </c>
      <c r="I441" s="18">
        <f>IF(G441="","",G441-H441)</f>
        <v/>
      </c>
    </row>
    <row r="442">
      <c r="A442" s="16" t="n"/>
      <c r="B442" s="15" t="n"/>
      <c r="C442" s="15" t="n"/>
      <c r="D442" s="14" t="n"/>
      <c r="E442" s="22">
        <f>IF(D442="","",VLOOKUP(D442,Accounts!$A$2:$B$60,2,FALSE))</f>
        <v/>
      </c>
      <c r="F442" s="15" t="n"/>
      <c r="G442" s="17" t="n"/>
      <c r="H442" s="18">
        <f>IF(G442="","",ROUND(G442*15/115,2))</f>
        <v/>
      </c>
      <c r="I442" s="18">
        <f>IF(G442="","",G442-H442)</f>
        <v/>
      </c>
    </row>
    <row r="443">
      <c r="A443" s="16" t="n"/>
      <c r="B443" s="15" t="n"/>
      <c r="C443" s="15" t="n"/>
      <c r="D443" s="14" t="n"/>
      <c r="E443" s="22">
        <f>IF(D443="","",VLOOKUP(D443,Accounts!$A$2:$B$60,2,FALSE))</f>
        <v/>
      </c>
      <c r="F443" s="15" t="n"/>
      <c r="G443" s="17" t="n"/>
      <c r="H443" s="18">
        <f>IF(G443="","",ROUND(G443*15/115,2))</f>
        <v/>
      </c>
      <c r="I443" s="18">
        <f>IF(G443="","",G443-H443)</f>
        <v/>
      </c>
    </row>
    <row r="444">
      <c r="A444" s="16" t="n"/>
      <c r="B444" s="15" t="n"/>
      <c r="C444" s="15" t="n"/>
      <c r="D444" s="14" t="n"/>
      <c r="E444" s="22">
        <f>IF(D444="","",VLOOKUP(D444,Accounts!$A$2:$B$60,2,FALSE))</f>
        <v/>
      </c>
      <c r="F444" s="15" t="n"/>
      <c r="G444" s="17" t="n"/>
      <c r="H444" s="18">
        <f>IF(G444="","",ROUND(G444*15/115,2))</f>
        <v/>
      </c>
      <c r="I444" s="18">
        <f>IF(G444="","",G444-H444)</f>
        <v/>
      </c>
    </row>
    <row r="445">
      <c r="A445" s="16" t="n"/>
      <c r="B445" s="15" t="n"/>
      <c r="C445" s="15" t="n"/>
      <c r="D445" s="14" t="n"/>
      <c r="E445" s="22">
        <f>IF(D445="","",VLOOKUP(D445,Accounts!$A$2:$B$60,2,FALSE))</f>
        <v/>
      </c>
      <c r="F445" s="15" t="n"/>
      <c r="G445" s="17" t="n"/>
      <c r="H445" s="18">
        <f>IF(G445="","",ROUND(G445*15/115,2))</f>
        <v/>
      </c>
      <c r="I445" s="18">
        <f>IF(G445="","",G445-H445)</f>
        <v/>
      </c>
    </row>
    <row r="446">
      <c r="A446" s="16" t="n"/>
      <c r="B446" s="15" t="n"/>
      <c r="C446" s="15" t="n"/>
      <c r="D446" s="14" t="n"/>
      <c r="E446" s="22">
        <f>IF(D446="","",VLOOKUP(D446,Accounts!$A$2:$B$60,2,FALSE))</f>
        <v/>
      </c>
      <c r="F446" s="15" t="n"/>
      <c r="G446" s="17" t="n"/>
      <c r="H446" s="18">
        <f>IF(G446="","",ROUND(G446*15/115,2))</f>
        <v/>
      </c>
      <c r="I446" s="18">
        <f>IF(G446="","",G446-H446)</f>
        <v/>
      </c>
    </row>
    <row r="447">
      <c r="A447" s="16" t="n"/>
      <c r="B447" s="15" t="n"/>
      <c r="C447" s="15" t="n"/>
      <c r="D447" s="14" t="n"/>
      <c r="E447" s="22">
        <f>IF(D447="","",VLOOKUP(D447,Accounts!$A$2:$B$60,2,FALSE))</f>
        <v/>
      </c>
      <c r="F447" s="15" t="n"/>
      <c r="G447" s="17" t="n"/>
      <c r="H447" s="18">
        <f>IF(G447="","",ROUND(G447*15/115,2))</f>
        <v/>
      </c>
      <c r="I447" s="18">
        <f>IF(G447="","",G447-H447)</f>
        <v/>
      </c>
    </row>
    <row r="448">
      <c r="A448" s="16" t="n"/>
      <c r="B448" s="15" t="n"/>
      <c r="C448" s="15" t="n"/>
      <c r="D448" s="14" t="n"/>
      <c r="E448" s="22">
        <f>IF(D448="","",VLOOKUP(D448,Accounts!$A$2:$B$60,2,FALSE))</f>
        <v/>
      </c>
      <c r="F448" s="15" t="n"/>
      <c r="G448" s="17" t="n"/>
      <c r="H448" s="18">
        <f>IF(G448="","",ROUND(G448*15/115,2))</f>
        <v/>
      </c>
      <c r="I448" s="18">
        <f>IF(G448="","",G448-H448)</f>
        <v/>
      </c>
    </row>
    <row r="449">
      <c r="A449" s="16" t="n"/>
      <c r="B449" s="15" t="n"/>
      <c r="C449" s="15" t="n"/>
      <c r="D449" s="14" t="n"/>
      <c r="E449" s="22">
        <f>IF(D449="","",VLOOKUP(D449,Accounts!$A$2:$B$60,2,FALSE))</f>
        <v/>
      </c>
      <c r="F449" s="15" t="n"/>
      <c r="G449" s="17" t="n"/>
      <c r="H449" s="18">
        <f>IF(G449="","",ROUND(G449*15/115,2))</f>
        <v/>
      </c>
      <c r="I449" s="18">
        <f>IF(G449="","",G449-H449)</f>
        <v/>
      </c>
    </row>
    <row r="450">
      <c r="A450" s="16" t="n"/>
      <c r="B450" s="15" t="n"/>
      <c r="C450" s="15" t="n"/>
      <c r="D450" s="14" t="n"/>
      <c r="E450" s="22">
        <f>IF(D450="","",VLOOKUP(D450,Accounts!$A$2:$B$60,2,FALSE))</f>
        <v/>
      </c>
      <c r="F450" s="15" t="n"/>
      <c r="G450" s="17" t="n"/>
      <c r="H450" s="18">
        <f>IF(G450="","",ROUND(G450*15/115,2))</f>
        <v/>
      </c>
      <c r="I450" s="18">
        <f>IF(G450="","",G450-H450)</f>
        <v/>
      </c>
    </row>
    <row r="451">
      <c r="A451" s="16" t="n"/>
      <c r="B451" s="15" t="n"/>
      <c r="C451" s="15" t="n"/>
      <c r="D451" s="14" t="n"/>
      <c r="E451" s="22">
        <f>IF(D451="","",VLOOKUP(D451,Accounts!$A$2:$B$60,2,FALSE))</f>
        <v/>
      </c>
      <c r="F451" s="15" t="n"/>
      <c r="G451" s="17" t="n"/>
      <c r="H451" s="18">
        <f>IF(G451="","",ROUND(G451*15/115,2))</f>
        <v/>
      </c>
      <c r="I451" s="18">
        <f>IF(G451="","",G451-H451)</f>
        <v/>
      </c>
    </row>
    <row r="452">
      <c r="A452" s="16" t="n"/>
      <c r="B452" s="15" t="n"/>
      <c r="C452" s="15" t="n"/>
      <c r="D452" s="14" t="n"/>
      <c r="E452" s="22">
        <f>IF(D452="","",VLOOKUP(D452,Accounts!$A$2:$B$60,2,FALSE))</f>
        <v/>
      </c>
      <c r="F452" s="15" t="n"/>
      <c r="G452" s="17" t="n"/>
      <c r="H452" s="18">
        <f>IF(G452="","",ROUND(G452*15/115,2))</f>
        <v/>
      </c>
      <c r="I452" s="18">
        <f>IF(G452="","",G452-H452)</f>
        <v/>
      </c>
    </row>
    <row r="453">
      <c r="A453" s="16" t="n"/>
      <c r="B453" s="15" t="n"/>
      <c r="C453" s="15" t="n"/>
      <c r="D453" s="14" t="n"/>
      <c r="E453" s="22">
        <f>IF(D453="","",VLOOKUP(D453,Accounts!$A$2:$B$60,2,FALSE))</f>
        <v/>
      </c>
      <c r="F453" s="15" t="n"/>
      <c r="G453" s="17" t="n"/>
      <c r="H453" s="18">
        <f>IF(G453="","",ROUND(G453*15/115,2))</f>
        <v/>
      </c>
      <c r="I453" s="18">
        <f>IF(G453="","",G453-H453)</f>
        <v/>
      </c>
    </row>
    <row r="454">
      <c r="A454" s="16" t="n"/>
      <c r="B454" s="15" t="n"/>
      <c r="C454" s="15" t="n"/>
      <c r="D454" s="14" t="n"/>
      <c r="E454" s="22">
        <f>IF(D454="","",VLOOKUP(D454,Accounts!$A$2:$B$60,2,FALSE))</f>
        <v/>
      </c>
      <c r="F454" s="15" t="n"/>
      <c r="G454" s="17" t="n"/>
      <c r="H454" s="18">
        <f>IF(G454="","",ROUND(G454*15/115,2))</f>
        <v/>
      </c>
      <c r="I454" s="18">
        <f>IF(G454="","",G454-H454)</f>
        <v/>
      </c>
    </row>
    <row r="455">
      <c r="A455" s="16" t="n"/>
      <c r="B455" s="15" t="n"/>
      <c r="C455" s="15" t="n"/>
      <c r="D455" s="14" t="n"/>
      <c r="E455" s="22">
        <f>IF(D455="","",VLOOKUP(D455,Accounts!$A$2:$B$60,2,FALSE))</f>
        <v/>
      </c>
      <c r="F455" s="15" t="n"/>
      <c r="G455" s="17" t="n"/>
      <c r="H455" s="18">
        <f>IF(G455="","",ROUND(G455*15/115,2))</f>
        <v/>
      </c>
      <c r="I455" s="18">
        <f>IF(G455="","",G455-H455)</f>
        <v/>
      </c>
    </row>
    <row r="456">
      <c r="A456" s="16" t="n"/>
      <c r="B456" s="15" t="n"/>
      <c r="C456" s="15" t="n"/>
      <c r="D456" s="14" t="n"/>
      <c r="E456" s="22">
        <f>IF(D456="","",VLOOKUP(D456,Accounts!$A$2:$B$60,2,FALSE))</f>
        <v/>
      </c>
      <c r="F456" s="15" t="n"/>
      <c r="G456" s="17" t="n"/>
      <c r="H456" s="18">
        <f>IF(G456="","",ROUND(G456*15/115,2))</f>
        <v/>
      </c>
      <c r="I456" s="18">
        <f>IF(G456="","",G456-H456)</f>
        <v/>
      </c>
    </row>
    <row r="457">
      <c r="A457" s="16" t="n"/>
      <c r="B457" s="15" t="n"/>
      <c r="C457" s="15" t="n"/>
      <c r="D457" s="14" t="n"/>
      <c r="E457" s="22">
        <f>IF(D457="","",VLOOKUP(D457,Accounts!$A$2:$B$60,2,FALSE))</f>
        <v/>
      </c>
      <c r="F457" s="15" t="n"/>
      <c r="G457" s="17" t="n"/>
      <c r="H457" s="18">
        <f>IF(G457="","",ROUND(G457*15/115,2))</f>
        <v/>
      </c>
      <c r="I457" s="18">
        <f>IF(G457="","",G457-H457)</f>
        <v/>
      </c>
    </row>
    <row r="458">
      <c r="A458" s="16" t="n"/>
      <c r="B458" s="15" t="n"/>
      <c r="C458" s="15" t="n"/>
      <c r="D458" s="14" t="n"/>
      <c r="E458" s="22">
        <f>IF(D458="","",VLOOKUP(D458,Accounts!$A$2:$B$60,2,FALSE))</f>
        <v/>
      </c>
      <c r="F458" s="15" t="n"/>
      <c r="G458" s="17" t="n"/>
      <c r="H458" s="18">
        <f>IF(G458="","",ROUND(G458*15/115,2))</f>
        <v/>
      </c>
      <c r="I458" s="18">
        <f>IF(G458="","",G458-H458)</f>
        <v/>
      </c>
    </row>
    <row r="459">
      <c r="A459" s="16" t="n"/>
      <c r="B459" s="15" t="n"/>
      <c r="C459" s="15" t="n"/>
      <c r="D459" s="14" t="n"/>
      <c r="E459" s="22">
        <f>IF(D459="","",VLOOKUP(D459,Accounts!$A$2:$B$60,2,FALSE))</f>
        <v/>
      </c>
      <c r="F459" s="15" t="n"/>
      <c r="G459" s="17" t="n"/>
      <c r="H459" s="18">
        <f>IF(G459="","",ROUND(G459*15/115,2))</f>
        <v/>
      </c>
      <c r="I459" s="18">
        <f>IF(G459="","",G459-H459)</f>
        <v/>
      </c>
    </row>
    <row r="460">
      <c r="A460" s="16" t="n"/>
      <c r="B460" s="15" t="n"/>
      <c r="C460" s="15" t="n"/>
      <c r="D460" s="14" t="n"/>
      <c r="E460" s="22">
        <f>IF(D460="","",VLOOKUP(D460,Accounts!$A$2:$B$60,2,FALSE))</f>
        <v/>
      </c>
      <c r="F460" s="15" t="n"/>
      <c r="G460" s="17" t="n"/>
      <c r="H460" s="18">
        <f>IF(G460="","",ROUND(G460*15/115,2))</f>
        <v/>
      </c>
      <c r="I460" s="18">
        <f>IF(G460="","",G460-H460)</f>
        <v/>
      </c>
    </row>
    <row r="461">
      <c r="A461" s="16" t="n"/>
      <c r="B461" s="15" t="n"/>
      <c r="C461" s="15" t="n"/>
      <c r="D461" s="14" t="n"/>
      <c r="E461" s="22">
        <f>IF(D461="","",VLOOKUP(D461,Accounts!$A$2:$B$60,2,FALSE))</f>
        <v/>
      </c>
      <c r="F461" s="15" t="n"/>
      <c r="G461" s="17" t="n"/>
      <c r="H461" s="18">
        <f>IF(G461="","",ROUND(G461*15/115,2))</f>
        <v/>
      </c>
      <c r="I461" s="18">
        <f>IF(G461="","",G461-H461)</f>
        <v/>
      </c>
    </row>
    <row r="462">
      <c r="A462" s="16" t="n"/>
      <c r="B462" s="15" t="n"/>
      <c r="C462" s="15" t="n"/>
      <c r="D462" s="14" t="n"/>
      <c r="E462" s="22">
        <f>IF(D462="","",VLOOKUP(D462,Accounts!$A$2:$B$60,2,FALSE))</f>
        <v/>
      </c>
      <c r="F462" s="15" t="n"/>
      <c r="G462" s="17" t="n"/>
      <c r="H462" s="18">
        <f>IF(G462="","",ROUND(G462*15/115,2))</f>
        <v/>
      </c>
      <c r="I462" s="18">
        <f>IF(G462="","",G462-H462)</f>
        <v/>
      </c>
    </row>
    <row r="463">
      <c r="A463" s="16" t="n"/>
      <c r="B463" s="15" t="n"/>
      <c r="C463" s="15" t="n"/>
      <c r="D463" s="14" t="n"/>
      <c r="E463" s="22">
        <f>IF(D463="","",VLOOKUP(D463,Accounts!$A$2:$B$60,2,FALSE))</f>
        <v/>
      </c>
      <c r="F463" s="15" t="n"/>
      <c r="G463" s="17" t="n"/>
      <c r="H463" s="18">
        <f>IF(G463="","",ROUND(G463*15/115,2))</f>
        <v/>
      </c>
      <c r="I463" s="18">
        <f>IF(G463="","",G463-H463)</f>
        <v/>
      </c>
    </row>
    <row r="464">
      <c r="A464" s="16" t="n"/>
      <c r="B464" s="15" t="n"/>
      <c r="C464" s="15" t="n"/>
      <c r="D464" s="14" t="n"/>
      <c r="E464" s="22">
        <f>IF(D464="","",VLOOKUP(D464,Accounts!$A$2:$B$60,2,FALSE))</f>
        <v/>
      </c>
      <c r="F464" s="15" t="n"/>
      <c r="G464" s="17" t="n"/>
      <c r="H464" s="18">
        <f>IF(G464="","",ROUND(G464*15/115,2))</f>
        <v/>
      </c>
      <c r="I464" s="18">
        <f>IF(G464="","",G464-H464)</f>
        <v/>
      </c>
    </row>
    <row r="465">
      <c r="A465" s="16" t="n"/>
      <c r="B465" s="15" t="n"/>
      <c r="C465" s="15" t="n"/>
      <c r="D465" s="14" t="n"/>
      <c r="E465" s="22">
        <f>IF(D465="","",VLOOKUP(D465,Accounts!$A$2:$B$60,2,FALSE))</f>
        <v/>
      </c>
      <c r="F465" s="15" t="n"/>
      <c r="G465" s="17" t="n"/>
      <c r="H465" s="18">
        <f>IF(G465="","",ROUND(G465*15/115,2))</f>
        <v/>
      </c>
      <c r="I465" s="18">
        <f>IF(G465="","",G465-H465)</f>
        <v/>
      </c>
    </row>
    <row r="466">
      <c r="A466" s="16" t="n"/>
      <c r="B466" s="15" t="n"/>
      <c r="C466" s="15" t="n"/>
      <c r="D466" s="14" t="n"/>
      <c r="E466" s="22">
        <f>IF(D466="","",VLOOKUP(D466,Accounts!$A$2:$B$60,2,FALSE))</f>
        <v/>
      </c>
      <c r="F466" s="15" t="n"/>
      <c r="G466" s="17" t="n"/>
      <c r="H466" s="18">
        <f>IF(G466="","",ROUND(G466*15/115,2))</f>
        <v/>
      </c>
      <c r="I466" s="18">
        <f>IF(G466="","",G466-H466)</f>
        <v/>
      </c>
    </row>
    <row r="467">
      <c r="A467" s="16" t="n"/>
      <c r="B467" s="15" t="n"/>
      <c r="C467" s="15" t="n"/>
      <c r="D467" s="14" t="n"/>
      <c r="E467" s="22">
        <f>IF(D467="","",VLOOKUP(D467,Accounts!$A$2:$B$60,2,FALSE))</f>
        <v/>
      </c>
      <c r="F467" s="15" t="n"/>
      <c r="G467" s="17" t="n"/>
      <c r="H467" s="18">
        <f>IF(G467="","",ROUND(G467*15/115,2))</f>
        <v/>
      </c>
      <c r="I467" s="18">
        <f>IF(G467="","",G467-H467)</f>
        <v/>
      </c>
    </row>
    <row r="468">
      <c r="A468" s="16" t="n"/>
      <c r="B468" s="15" t="n"/>
      <c r="C468" s="15" t="n"/>
      <c r="D468" s="14" t="n"/>
      <c r="E468" s="22">
        <f>IF(D468="","",VLOOKUP(D468,Accounts!$A$2:$B$60,2,FALSE))</f>
        <v/>
      </c>
      <c r="F468" s="15" t="n"/>
      <c r="G468" s="17" t="n"/>
      <c r="H468" s="18">
        <f>IF(G468="","",ROUND(G468*15/115,2))</f>
        <v/>
      </c>
      <c r="I468" s="18">
        <f>IF(G468="","",G468-H468)</f>
        <v/>
      </c>
    </row>
    <row r="469">
      <c r="A469" s="16" t="n"/>
      <c r="B469" s="15" t="n"/>
      <c r="C469" s="15" t="n"/>
      <c r="D469" s="14" t="n"/>
      <c r="E469" s="22">
        <f>IF(D469="","",VLOOKUP(D469,Accounts!$A$2:$B$60,2,FALSE))</f>
        <v/>
      </c>
      <c r="F469" s="15" t="n"/>
      <c r="G469" s="17" t="n"/>
      <c r="H469" s="18">
        <f>IF(G469="","",ROUND(G469*15/115,2))</f>
        <v/>
      </c>
      <c r="I469" s="18">
        <f>IF(G469="","",G469-H469)</f>
        <v/>
      </c>
    </row>
    <row r="470">
      <c r="A470" s="16" t="n"/>
      <c r="B470" s="15" t="n"/>
      <c r="C470" s="15" t="n"/>
      <c r="D470" s="14" t="n"/>
      <c r="E470" s="22">
        <f>IF(D470="","",VLOOKUP(D470,Accounts!$A$2:$B$60,2,FALSE))</f>
        <v/>
      </c>
      <c r="F470" s="15" t="n"/>
      <c r="G470" s="17" t="n"/>
      <c r="H470" s="18">
        <f>IF(G470="","",ROUND(G470*15/115,2))</f>
        <v/>
      </c>
      <c r="I470" s="18">
        <f>IF(G470="","",G470-H470)</f>
        <v/>
      </c>
    </row>
    <row r="471">
      <c r="A471" s="16" t="n"/>
      <c r="B471" s="15" t="n"/>
      <c r="C471" s="15" t="n"/>
      <c r="D471" s="14" t="n"/>
      <c r="E471" s="22">
        <f>IF(D471="","",VLOOKUP(D471,Accounts!$A$2:$B$60,2,FALSE))</f>
        <v/>
      </c>
      <c r="F471" s="15" t="n"/>
      <c r="G471" s="17" t="n"/>
      <c r="H471" s="18">
        <f>IF(G471="","",ROUND(G471*15/115,2))</f>
        <v/>
      </c>
      <c r="I471" s="18">
        <f>IF(G471="","",G471-H471)</f>
        <v/>
      </c>
    </row>
    <row r="472">
      <c r="A472" s="16" t="n"/>
      <c r="B472" s="15" t="n"/>
      <c r="C472" s="15" t="n"/>
      <c r="D472" s="14" t="n"/>
      <c r="E472" s="22">
        <f>IF(D472="","",VLOOKUP(D472,Accounts!$A$2:$B$60,2,FALSE))</f>
        <v/>
      </c>
      <c r="F472" s="15" t="n"/>
      <c r="G472" s="17" t="n"/>
      <c r="H472" s="18">
        <f>IF(G472="","",ROUND(G472*15/115,2))</f>
        <v/>
      </c>
      <c r="I472" s="18">
        <f>IF(G472="","",G472-H472)</f>
        <v/>
      </c>
    </row>
    <row r="473">
      <c r="A473" s="16" t="n"/>
      <c r="B473" s="15" t="n"/>
      <c r="C473" s="15" t="n"/>
      <c r="D473" s="14" t="n"/>
      <c r="E473" s="22">
        <f>IF(D473="","",VLOOKUP(D473,Accounts!$A$2:$B$60,2,FALSE))</f>
        <v/>
      </c>
      <c r="F473" s="15" t="n"/>
      <c r="G473" s="17" t="n"/>
      <c r="H473" s="18">
        <f>IF(G473="","",ROUND(G473*15/115,2))</f>
        <v/>
      </c>
      <c r="I473" s="18">
        <f>IF(G473="","",G473-H473)</f>
        <v/>
      </c>
    </row>
    <row r="474">
      <c r="A474" s="16" t="n"/>
      <c r="B474" s="15" t="n"/>
      <c r="C474" s="15" t="n"/>
      <c r="D474" s="14" t="n"/>
      <c r="E474" s="22">
        <f>IF(D474="","",VLOOKUP(D474,Accounts!$A$2:$B$60,2,FALSE))</f>
        <v/>
      </c>
      <c r="F474" s="15" t="n"/>
      <c r="G474" s="17" t="n"/>
      <c r="H474" s="18">
        <f>IF(G474="","",ROUND(G474*15/115,2))</f>
        <v/>
      </c>
      <c r="I474" s="18">
        <f>IF(G474="","",G474-H474)</f>
        <v/>
      </c>
    </row>
    <row r="475">
      <c r="A475" s="16" t="n"/>
      <c r="B475" s="15" t="n"/>
      <c r="C475" s="15" t="n"/>
      <c r="D475" s="14" t="n"/>
      <c r="E475" s="22">
        <f>IF(D475="","",VLOOKUP(D475,Accounts!$A$2:$B$60,2,FALSE))</f>
        <v/>
      </c>
      <c r="F475" s="15" t="n"/>
      <c r="G475" s="17" t="n"/>
      <c r="H475" s="18">
        <f>IF(G475="","",ROUND(G475*15/115,2))</f>
        <v/>
      </c>
      <c r="I475" s="18">
        <f>IF(G475="","",G475-H475)</f>
        <v/>
      </c>
    </row>
    <row r="476">
      <c r="A476" s="16" t="n"/>
      <c r="B476" s="15" t="n"/>
      <c r="C476" s="15" t="n"/>
      <c r="D476" s="14" t="n"/>
      <c r="E476" s="22">
        <f>IF(D476="","",VLOOKUP(D476,Accounts!$A$2:$B$60,2,FALSE))</f>
        <v/>
      </c>
      <c r="F476" s="15" t="n"/>
      <c r="G476" s="17" t="n"/>
      <c r="H476" s="18">
        <f>IF(G476="","",ROUND(G476*15/115,2))</f>
        <v/>
      </c>
      <c r="I476" s="18">
        <f>IF(G476="","",G476-H476)</f>
        <v/>
      </c>
    </row>
    <row r="477">
      <c r="A477" s="16" t="n"/>
      <c r="B477" s="15" t="n"/>
      <c r="C477" s="15" t="n"/>
      <c r="D477" s="14" t="n"/>
      <c r="E477" s="22">
        <f>IF(D477="","",VLOOKUP(D477,Accounts!$A$2:$B$60,2,FALSE))</f>
        <v/>
      </c>
      <c r="F477" s="15" t="n"/>
      <c r="G477" s="17" t="n"/>
      <c r="H477" s="18">
        <f>IF(G477="","",ROUND(G477*15/115,2))</f>
        <v/>
      </c>
      <c r="I477" s="18">
        <f>IF(G477="","",G477-H477)</f>
        <v/>
      </c>
    </row>
    <row r="478">
      <c r="A478" s="16" t="n"/>
      <c r="B478" s="15" t="n"/>
      <c r="C478" s="15" t="n"/>
      <c r="D478" s="14" t="n"/>
      <c r="E478" s="22">
        <f>IF(D478="","",VLOOKUP(D478,Accounts!$A$2:$B$60,2,FALSE))</f>
        <v/>
      </c>
      <c r="F478" s="15" t="n"/>
      <c r="G478" s="17" t="n"/>
      <c r="H478" s="18">
        <f>IF(G478="","",ROUND(G478*15/115,2))</f>
        <v/>
      </c>
      <c r="I478" s="18">
        <f>IF(G478="","",G478-H478)</f>
        <v/>
      </c>
    </row>
    <row r="479">
      <c r="A479" s="16" t="n"/>
      <c r="B479" s="15" t="n"/>
      <c r="C479" s="15" t="n"/>
      <c r="D479" s="14" t="n"/>
      <c r="E479" s="22">
        <f>IF(D479="","",VLOOKUP(D479,Accounts!$A$2:$B$60,2,FALSE))</f>
        <v/>
      </c>
      <c r="F479" s="15" t="n"/>
      <c r="G479" s="17" t="n"/>
      <c r="H479" s="18">
        <f>IF(G479="","",ROUND(G479*15/115,2))</f>
        <v/>
      </c>
      <c r="I479" s="18">
        <f>IF(G479="","",G479-H479)</f>
        <v/>
      </c>
    </row>
    <row r="480">
      <c r="A480" s="16" t="n"/>
      <c r="B480" s="15" t="n"/>
      <c r="C480" s="15" t="n"/>
      <c r="D480" s="14" t="n"/>
      <c r="E480" s="22">
        <f>IF(D480="","",VLOOKUP(D480,Accounts!$A$2:$B$60,2,FALSE))</f>
        <v/>
      </c>
      <c r="F480" s="15" t="n"/>
      <c r="G480" s="17" t="n"/>
      <c r="H480" s="18">
        <f>IF(G480="","",ROUND(G480*15/115,2))</f>
        <v/>
      </c>
      <c r="I480" s="18">
        <f>IF(G480="","",G480-H480)</f>
        <v/>
      </c>
    </row>
    <row r="481">
      <c r="A481" s="16" t="n"/>
      <c r="B481" s="15" t="n"/>
      <c r="C481" s="15" t="n"/>
      <c r="D481" s="14" t="n"/>
      <c r="E481" s="22">
        <f>IF(D481="","",VLOOKUP(D481,Accounts!$A$2:$B$60,2,FALSE))</f>
        <v/>
      </c>
      <c r="F481" s="15" t="n"/>
      <c r="G481" s="17" t="n"/>
      <c r="H481" s="18">
        <f>IF(G481="","",ROUND(G481*15/115,2))</f>
        <v/>
      </c>
      <c r="I481" s="18">
        <f>IF(G481="","",G481-H481)</f>
        <v/>
      </c>
    </row>
    <row r="482">
      <c r="A482" s="16" t="n"/>
      <c r="B482" s="15" t="n"/>
      <c r="C482" s="15" t="n"/>
      <c r="D482" s="14" t="n"/>
      <c r="E482" s="22">
        <f>IF(D482="","",VLOOKUP(D482,Accounts!$A$2:$B$60,2,FALSE))</f>
        <v/>
      </c>
      <c r="F482" s="15" t="n"/>
      <c r="G482" s="17" t="n"/>
      <c r="H482" s="18">
        <f>IF(G482="","",ROUND(G482*15/115,2))</f>
        <v/>
      </c>
      <c r="I482" s="18">
        <f>IF(G482="","",G482-H482)</f>
        <v/>
      </c>
    </row>
    <row r="483">
      <c r="A483" s="16" t="n"/>
      <c r="B483" s="15" t="n"/>
      <c r="C483" s="15" t="n"/>
      <c r="D483" s="14" t="n"/>
      <c r="E483" s="22">
        <f>IF(D483="","",VLOOKUP(D483,Accounts!$A$2:$B$60,2,FALSE))</f>
        <v/>
      </c>
      <c r="F483" s="15" t="n"/>
      <c r="G483" s="17" t="n"/>
      <c r="H483" s="18">
        <f>IF(G483="","",ROUND(G483*15/115,2))</f>
        <v/>
      </c>
      <c r="I483" s="18">
        <f>IF(G483="","",G483-H483)</f>
        <v/>
      </c>
    </row>
    <row r="484">
      <c r="A484" s="16" t="n"/>
      <c r="B484" s="15" t="n"/>
      <c r="C484" s="15" t="n"/>
      <c r="D484" s="14" t="n"/>
      <c r="E484" s="22">
        <f>IF(D484="","",VLOOKUP(D484,Accounts!$A$2:$B$60,2,FALSE))</f>
        <v/>
      </c>
      <c r="F484" s="15" t="n"/>
      <c r="G484" s="17" t="n"/>
      <c r="H484" s="18">
        <f>IF(G484="","",ROUND(G484*15/115,2))</f>
        <v/>
      </c>
      <c r="I484" s="18">
        <f>IF(G484="","",G484-H484)</f>
        <v/>
      </c>
    </row>
    <row r="485">
      <c r="A485" s="16" t="n"/>
      <c r="B485" s="15" t="n"/>
      <c r="C485" s="15" t="n"/>
      <c r="D485" s="14" t="n"/>
      <c r="E485" s="22">
        <f>IF(D485="","",VLOOKUP(D485,Accounts!$A$2:$B$60,2,FALSE))</f>
        <v/>
      </c>
      <c r="F485" s="15" t="n"/>
      <c r="G485" s="17" t="n"/>
      <c r="H485" s="18">
        <f>IF(G485="","",ROUND(G485*15/115,2))</f>
        <v/>
      </c>
      <c r="I485" s="18">
        <f>IF(G485="","",G485-H485)</f>
        <v/>
      </c>
    </row>
    <row r="486">
      <c r="A486" s="16" t="n"/>
      <c r="B486" s="15" t="n"/>
      <c r="C486" s="15" t="n"/>
      <c r="D486" s="14" t="n"/>
      <c r="E486" s="22">
        <f>IF(D486="","",VLOOKUP(D486,Accounts!$A$2:$B$60,2,FALSE))</f>
        <v/>
      </c>
      <c r="F486" s="15" t="n"/>
      <c r="G486" s="17" t="n"/>
      <c r="H486" s="18">
        <f>IF(G486="","",ROUND(G486*15/115,2))</f>
        <v/>
      </c>
      <c r="I486" s="18">
        <f>IF(G486="","",G486-H486)</f>
        <v/>
      </c>
    </row>
    <row r="487">
      <c r="A487" s="16" t="n"/>
      <c r="B487" s="15" t="n"/>
      <c r="C487" s="15" t="n"/>
      <c r="D487" s="14" t="n"/>
      <c r="E487" s="22">
        <f>IF(D487="","",VLOOKUP(D487,Accounts!$A$2:$B$60,2,FALSE))</f>
        <v/>
      </c>
      <c r="F487" s="15" t="n"/>
      <c r="G487" s="17" t="n"/>
      <c r="H487" s="18">
        <f>IF(G487="","",ROUND(G487*15/115,2))</f>
        <v/>
      </c>
      <c r="I487" s="18">
        <f>IF(G487="","",G487-H487)</f>
        <v/>
      </c>
    </row>
    <row r="488">
      <c r="A488" s="16" t="n"/>
      <c r="B488" s="15" t="n"/>
      <c r="C488" s="15" t="n"/>
      <c r="D488" s="14" t="n"/>
      <c r="E488" s="22">
        <f>IF(D488="","",VLOOKUP(D488,Accounts!$A$2:$B$60,2,FALSE))</f>
        <v/>
      </c>
      <c r="F488" s="15" t="n"/>
      <c r="G488" s="17" t="n"/>
      <c r="H488" s="18">
        <f>IF(G488="","",ROUND(G488*15/115,2))</f>
        <v/>
      </c>
      <c r="I488" s="18">
        <f>IF(G488="","",G488-H488)</f>
        <v/>
      </c>
    </row>
    <row r="489">
      <c r="A489" s="16" t="n"/>
      <c r="B489" s="15" t="n"/>
      <c r="C489" s="15" t="n"/>
      <c r="D489" s="14" t="n"/>
      <c r="E489" s="22">
        <f>IF(D489="","",VLOOKUP(D489,Accounts!$A$2:$B$60,2,FALSE))</f>
        <v/>
      </c>
      <c r="F489" s="15" t="n"/>
      <c r="G489" s="17" t="n"/>
      <c r="H489" s="18">
        <f>IF(G489="","",ROUND(G489*15/115,2))</f>
        <v/>
      </c>
      <c r="I489" s="18">
        <f>IF(G489="","",G489-H489)</f>
        <v/>
      </c>
    </row>
    <row r="490">
      <c r="A490" s="16" t="n"/>
      <c r="B490" s="15" t="n"/>
      <c r="C490" s="15" t="n"/>
      <c r="D490" s="14" t="n"/>
      <c r="E490" s="22">
        <f>IF(D490="","",VLOOKUP(D490,Accounts!$A$2:$B$60,2,FALSE))</f>
        <v/>
      </c>
      <c r="F490" s="15" t="n"/>
      <c r="G490" s="17" t="n"/>
      <c r="H490" s="18">
        <f>IF(G490="","",ROUND(G490*15/115,2))</f>
        <v/>
      </c>
      <c r="I490" s="18">
        <f>IF(G490="","",G490-H490)</f>
        <v/>
      </c>
    </row>
    <row r="491">
      <c r="A491" s="16" t="n"/>
      <c r="B491" s="15" t="n"/>
      <c r="C491" s="15" t="n"/>
      <c r="D491" s="14" t="n"/>
      <c r="E491" s="22">
        <f>IF(D491="","",VLOOKUP(D491,Accounts!$A$2:$B$60,2,FALSE))</f>
        <v/>
      </c>
      <c r="F491" s="15" t="n"/>
      <c r="G491" s="17" t="n"/>
      <c r="H491" s="18">
        <f>IF(G491="","",ROUND(G491*15/115,2))</f>
        <v/>
      </c>
      <c r="I491" s="18">
        <f>IF(G491="","",G491-H491)</f>
        <v/>
      </c>
    </row>
    <row r="492">
      <c r="A492" s="16" t="n"/>
      <c r="B492" s="15" t="n"/>
      <c r="C492" s="15" t="n"/>
      <c r="D492" s="14" t="n"/>
      <c r="E492" s="22">
        <f>IF(D492="","",VLOOKUP(D492,Accounts!$A$2:$B$60,2,FALSE))</f>
        <v/>
      </c>
      <c r="F492" s="15" t="n"/>
      <c r="G492" s="17" t="n"/>
      <c r="H492" s="18">
        <f>IF(G492="","",ROUND(G492*15/115,2))</f>
        <v/>
      </c>
      <c r="I492" s="18">
        <f>IF(G492="","",G492-H492)</f>
        <v/>
      </c>
    </row>
    <row r="493">
      <c r="A493" s="16" t="n"/>
      <c r="B493" s="15" t="n"/>
      <c r="C493" s="15" t="n"/>
      <c r="D493" s="14" t="n"/>
      <c r="E493" s="22">
        <f>IF(D493="","",VLOOKUP(D493,Accounts!$A$2:$B$60,2,FALSE))</f>
        <v/>
      </c>
      <c r="F493" s="15" t="n"/>
      <c r="G493" s="17" t="n"/>
      <c r="H493" s="18">
        <f>IF(G493="","",ROUND(G493*15/115,2))</f>
        <v/>
      </c>
      <c r="I493" s="18">
        <f>IF(G493="","",G493-H493)</f>
        <v/>
      </c>
    </row>
    <row r="494">
      <c r="A494" s="16" t="n"/>
      <c r="B494" s="15" t="n"/>
      <c r="C494" s="15" t="n"/>
      <c r="D494" s="14" t="n"/>
      <c r="E494" s="22">
        <f>IF(D494="","",VLOOKUP(D494,Accounts!$A$2:$B$60,2,FALSE))</f>
        <v/>
      </c>
      <c r="F494" s="15" t="n"/>
      <c r="G494" s="17" t="n"/>
      <c r="H494" s="18">
        <f>IF(G494="","",ROUND(G494*15/115,2))</f>
        <v/>
      </c>
      <c r="I494" s="18">
        <f>IF(G494="","",G494-H494)</f>
        <v/>
      </c>
    </row>
    <row r="495">
      <c r="A495" s="16" t="n"/>
      <c r="B495" s="15" t="n"/>
      <c r="C495" s="15" t="n"/>
      <c r="D495" s="14" t="n"/>
      <c r="E495" s="22">
        <f>IF(D495="","",VLOOKUP(D495,Accounts!$A$2:$B$60,2,FALSE))</f>
        <v/>
      </c>
      <c r="F495" s="15" t="n"/>
      <c r="G495" s="17" t="n"/>
      <c r="H495" s="18">
        <f>IF(G495="","",ROUND(G495*15/115,2))</f>
        <v/>
      </c>
      <c r="I495" s="18">
        <f>IF(G495="","",G495-H495)</f>
        <v/>
      </c>
    </row>
    <row r="496">
      <c r="A496" s="16" t="n"/>
      <c r="B496" s="15" t="n"/>
      <c r="C496" s="15" t="n"/>
      <c r="D496" s="14" t="n"/>
      <c r="E496" s="22">
        <f>IF(D496="","",VLOOKUP(D496,Accounts!$A$2:$B$60,2,FALSE))</f>
        <v/>
      </c>
      <c r="F496" s="15" t="n"/>
      <c r="G496" s="17" t="n"/>
      <c r="H496" s="18">
        <f>IF(G496="","",ROUND(G496*15/115,2))</f>
        <v/>
      </c>
      <c r="I496" s="18">
        <f>IF(G496="","",G496-H496)</f>
        <v/>
      </c>
    </row>
    <row r="497">
      <c r="A497" s="16" t="n"/>
      <c r="B497" s="15" t="n"/>
      <c r="C497" s="15" t="n"/>
      <c r="D497" s="14" t="n"/>
      <c r="E497" s="22">
        <f>IF(D497="","",VLOOKUP(D497,Accounts!$A$2:$B$60,2,FALSE))</f>
        <v/>
      </c>
      <c r="F497" s="15" t="n"/>
      <c r="G497" s="17" t="n"/>
      <c r="H497" s="18">
        <f>IF(G497="","",ROUND(G497*15/115,2))</f>
        <v/>
      </c>
      <c r="I497" s="18">
        <f>IF(G497="","",G497-H497)</f>
        <v/>
      </c>
    </row>
    <row r="498">
      <c r="A498" s="16" t="n"/>
      <c r="B498" s="15" t="n"/>
      <c r="C498" s="15" t="n"/>
      <c r="D498" s="14" t="n"/>
      <c r="E498" s="22">
        <f>IF(D498="","",VLOOKUP(D498,Accounts!$A$2:$B$60,2,FALSE))</f>
        <v/>
      </c>
      <c r="F498" s="15" t="n"/>
      <c r="G498" s="17" t="n"/>
      <c r="H498" s="18">
        <f>IF(G498="","",ROUND(G498*15/115,2))</f>
        <v/>
      </c>
      <c r="I498" s="18">
        <f>IF(G498="","",G498-H498)</f>
        <v/>
      </c>
    </row>
    <row r="499">
      <c r="A499" s="16" t="n"/>
      <c r="B499" s="15" t="n"/>
      <c r="C499" s="15" t="n"/>
      <c r="D499" s="14" t="n"/>
      <c r="E499" s="22">
        <f>IF(D499="","",VLOOKUP(D499,Accounts!$A$2:$B$60,2,FALSE))</f>
        <v/>
      </c>
      <c r="F499" s="15" t="n"/>
      <c r="G499" s="17" t="n"/>
      <c r="H499" s="18">
        <f>IF(G499="","",ROUND(G499*15/115,2))</f>
        <v/>
      </c>
      <c r="I499" s="18">
        <f>IF(G499="","",G499-H499)</f>
        <v/>
      </c>
    </row>
    <row r="500">
      <c r="A500" s="16" t="n"/>
      <c r="B500" s="15" t="n"/>
      <c r="C500" s="15" t="n"/>
      <c r="D500" s="14" t="n"/>
      <c r="E500" s="22">
        <f>IF(D500="","",VLOOKUP(D500,Accounts!$A$2:$B$60,2,FALSE))</f>
        <v/>
      </c>
      <c r="F500" s="15" t="n"/>
      <c r="G500" s="17" t="n"/>
      <c r="H500" s="18">
        <f>IF(G500="","",ROUND(G500*15/115,2))</f>
        <v/>
      </c>
      <c r="I500" s="18">
        <f>IF(G500="","",G500-H500)</f>
        <v/>
      </c>
    </row>
  </sheetData>
  <dataValidations count="4">
    <dataValidation sqref="D2:D500" showDropDown="0" showInputMessage="0" showErrorMessage="0" allowBlank="1" errorTitle="Invalid entry" error="Choose a value from the list." type="list">
      <formula1>=AccountCodes</formula1>
    </dataValidation>
    <dataValidation sqref="F2:F500" showDropDown="0" showInputMessage="1" showErrorMessage="0" allowBlank="1" errorTitle="Invalid entry" error="Choose a value from the list." prompt="Counter = counter sales covered by the daily sales report" type="list">
      <formula1>"Counter,Bank,Cash"</formula1>
    </dataValidation>
    <dataValidation sqref="G2:G500" showDropDown="0" showInputMessage="0" showErrorMessage="0" allowBlank="1" errorTitle="Invalid entry" error="Enter an amount above 0." type="decimal" operator="greaterThan">
      <formula1>0</formula1>
    </dataValidation>
    <dataValidation sqref="A2:A500" showDropDown="0" showInputMessage="0" showErrorMessage="0" allowBlank="1" errorTitle="Date outside the month" error="Enter a date inside the month set on Summary (cells B2 and B3)." type="date" operator="between">
      <formula1>Summary!$B$2</formula1>
      <formula2>Summary!$B$3</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F4C3A"/>
    <outlinePr summaryBelow="1" summaryRight="1"/>
    <pageSetUpPr fitToPage="1"/>
  </sheetPr>
  <dimension ref="A1:O500"/>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30" customWidth="1" min="3" max="3"/>
    <col width="44" customWidth="1" min="4" max="4"/>
    <col width="10" customWidth="1" min="5" max="5"/>
    <col width="28" customWidth="1" min="6" max="6"/>
    <col width="10" customWidth="1" min="7" max="7"/>
    <col width="11" customWidth="1" min="8" max="8"/>
    <col width="15" customWidth="1" min="9" max="9"/>
    <col width="13" customWidth="1" min="10" max="10"/>
    <col width="12" customWidth="1" min="11" max="11"/>
    <col width="13" customWidth="1" min="12" max="12"/>
    <col width="12" customWidth="1" min="13" max="13"/>
    <col width="13" customWidth="1" min="14" max="14"/>
    <col width="34" customWidth="1" min="15" max="15"/>
  </cols>
  <sheetData>
    <row r="1" ht="45" customHeight="1">
      <c r="A1" s="9" t="inlineStr">
        <is>
          <t>Date</t>
        </is>
      </c>
      <c r="B1" s="9" t="inlineStr">
        <is>
          <t>Ref</t>
        </is>
      </c>
      <c r="C1" s="9" t="inlineStr">
        <is>
          <t>Payee</t>
        </is>
      </c>
      <c r="D1" s="9" t="inlineStr">
        <is>
          <t>Description</t>
        </is>
      </c>
      <c r="E1" s="9" t="inlineStr">
        <is>
          <t>Account code</t>
        </is>
      </c>
      <c r="F1" s="9" t="inlineStr">
        <is>
          <t>Account name</t>
        </is>
      </c>
      <c r="G1" s="9" t="inlineStr">
        <is>
          <t>Goods or services</t>
        </is>
      </c>
      <c r="H1" s="9" t="inlineStr">
        <is>
          <t>Paid from</t>
        </is>
      </c>
      <c r="I1" s="9" t="inlineStr">
        <is>
          <t>Document</t>
        </is>
      </c>
      <c r="J1" s="9" t="inlineStr">
        <is>
          <t>Net amount</t>
        </is>
      </c>
      <c r="K1" s="9" t="inlineStr">
        <is>
          <t>VAT</t>
        </is>
      </c>
      <c r="L1" s="9" t="inlineStr">
        <is>
          <t>Total</t>
        </is>
      </c>
      <c r="M1" s="9" t="inlineStr">
        <is>
          <t>WHT withheld</t>
        </is>
      </c>
      <c r="N1" s="9" t="inlineStr">
        <is>
          <t>Amount paid</t>
        </is>
      </c>
      <c r="O1" s="9" t="inlineStr">
        <is>
          <t>Check</t>
        </is>
      </c>
    </row>
    <row r="2">
      <c r="A2" s="16" t="n">
        <v>46336</v>
      </c>
      <c r="B2" s="15" t="inlineStr">
        <is>
          <t>INV-0457</t>
        </is>
      </c>
      <c r="C2" s="15" t="inlineStr">
        <is>
          <t>Hawassa Office Machines PLC</t>
        </is>
      </c>
      <c r="D2" s="15" t="inlineStr">
        <is>
          <t>Digital copier and large-format printer</t>
        </is>
      </c>
      <c r="E2" s="14" t="n">
        <v>1500</v>
      </c>
      <c r="F2" s="22">
        <f>IF(E2="","",VLOOKUP(E2,Accounts!$A$2:$B$60,2,FALSE))</f>
        <v/>
      </c>
      <c r="G2" s="15" t="inlineStr">
        <is>
          <t>Goods</t>
        </is>
      </c>
      <c r="H2" s="15" t="inlineStr">
        <is>
          <t>Bank</t>
        </is>
      </c>
      <c r="I2" s="15" t="inlineStr">
        <is>
          <t>Tax invoice</t>
        </is>
      </c>
      <c r="J2" s="17" t="n">
        <v>220000</v>
      </c>
      <c r="K2" s="17" t="n">
        <v>33000</v>
      </c>
      <c r="L2" s="18">
        <f>IF(J2="","",J2+K2)</f>
        <v/>
      </c>
      <c r="M2" s="17" t="n">
        <v>6600</v>
      </c>
      <c r="N2" s="18">
        <f>IF(J2="","",L2-M2)</f>
        <v/>
      </c>
      <c r="O2" s="22">
        <f>IF(J2="","",IF(AND(K2&gt;0,I2&lt;&gt;"Tax invoice"),"No input VAT without a tax invoice",IF(AND(M2=0,OR(AND(G2="Goods",J2&gt;20000),AND(G2="Services",J2&gt;10000))),"Check withholding",IF(AND(H2="Cash",N2&gt;50000),"Above ETB 50,000: pay through the bank",""))))</f>
        <v/>
      </c>
    </row>
    <row r="3">
      <c r="A3" s="16" t="n">
        <v>46336</v>
      </c>
      <c r="B3" s="15" t="inlineStr">
        <is>
          <t>RCT-112</t>
        </is>
      </c>
      <c r="C3" s="15" t="inlineStr">
        <is>
          <t>Ato Bekele Haile (landlord)</t>
        </is>
      </c>
      <c r="D3" s="15" t="inlineStr">
        <is>
          <t>Shop rent, Hidar</t>
        </is>
      </c>
      <c r="E3" s="14" t="n">
        <v>6020</v>
      </c>
      <c r="F3" s="22">
        <f>IF(E3="","",VLOOKUP(E3,Accounts!$A$2:$B$60,2,FALSE))</f>
        <v/>
      </c>
      <c r="G3" s="15" t="inlineStr">
        <is>
          <t>Other</t>
        </is>
      </c>
      <c r="H3" s="15" t="inlineStr">
        <is>
          <t>Bank</t>
        </is>
      </c>
      <c r="I3" s="15" t="inlineStr">
        <is>
          <t>Receipt</t>
        </is>
      </c>
      <c r="J3" s="17" t="n">
        <v>25000</v>
      </c>
      <c r="K3" s="17" t="n">
        <v>0</v>
      </c>
      <c r="L3" s="18">
        <f>IF(J3="","",J3+K3)</f>
        <v/>
      </c>
      <c r="M3" s="17" t="n">
        <v>0</v>
      </c>
      <c r="N3" s="18">
        <f>IF(J3="","",L3-M3)</f>
        <v/>
      </c>
      <c r="O3" s="22">
        <f>IF(J3="","",IF(AND(K3&gt;0,I3&lt;&gt;"Tax invoice"),"No input VAT without a tax invoice",IF(AND(M3=0,OR(AND(G3="Goods",J3&gt;20000),AND(G3="Services",J3&gt;10000))),"Check withholding",IF(AND(H3="Cash",N3&gt;50000),"Above ETB 50,000: pay through the bank",""))))</f>
        <v/>
      </c>
    </row>
    <row r="4">
      <c r="A4" s="16" t="n">
        <v>46337</v>
      </c>
      <c r="B4" s="15" t="inlineStr">
        <is>
          <t>INV-2231</t>
        </is>
      </c>
      <c r="C4" s="15" t="inlineStr">
        <is>
          <t>Tabor Paper and Supplies PLC</t>
        </is>
      </c>
      <c r="D4" s="15" t="inlineStr">
        <is>
          <t>A4 paper and toner</t>
        </is>
      </c>
      <c r="E4" s="14" t="n">
        <v>5010</v>
      </c>
      <c r="F4" s="22">
        <f>IF(E4="","",VLOOKUP(E4,Accounts!$A$2:$B$60,2,FALSE))</f>
        <v/>
      </c>
      <c r="G4" s="15" t="inlineStr">
        <is>
          <t>Goods</t>
        </is>
      </c>
      <c r="H4" s="15" t="inlineStr">
        <is>
          <t>Bank</t>
        </is>
      </c>
      <c r="I4" s="15" t="inlineStr">
        <is>
          <t>Tax invoice</t>
        </is>
      </c>
      <c r="J4" s="17" t="n">
        <v>16000</v>
      </c>
      <c r="K4" s="17" t="n">
        <v>2400</v>
      </c>
      <c r="L4" s="18">
        <f>IF(J4="","",J4+K4)</f>
        <v/>
      </c>
      <c r="M4" s="17" t="n">
        <v>0</v>
      </c>
      <c r="N4" s="18">
        <f>IF(J4="","",L4-M4)</f>
        <v/>
      </c>
      <c r="O4" s="22">
        <f>IF(J4="","",IF(AND(K4&gt;0,I4&lt;&gt;"Tax invoice"),"No input VAT without a tax invoice",IF(AND(M4=0,OR(AND(G4="Goods",J4&gt;20000),AND(G4="Services",J4&gt;10000))),"Check withholding",IF(AND(H4="Cash",N4&gt;50000),"Above ETB 50,000: pay through the bank",""))))</f>
        <v/>
      </c>
    </row>
    <row r="5">
      <c r="A5" s="16" t="n">
        <v>46337</v>
      </c>
      <c r="B5" s="15" t="inlineStr">
        <is>
          <t>INV-0918</t>
        </is>
      </c>
      <c r="C5" s="15" t="inlineStr">
        <is>
          <t>Sidama Stationery Wholesale PLC</t>
        </is>
      </c>
      <c r="D5" s="15" t="inlineStr">
        <is>
          <t>Opening stationery stock</t>
        </is>
      </c>
      <c r="E5" s="14" t="n">
        <v>5020</v>
      </c>
      <c r="F5" s="22">
        <f>IF(E5="","",VLOOKUP(E5,Accounts!$A$2:$B$60,2,FALSE))</f>
        <v/>
      </c>
      <c r="G5" s="15" t="inlineStr">
        <is>
          <t>Goods</t>
        </is>
      </c>
      <c r="H5" s="15" t="inlineStr">
        <is>
          <t>Bank</t>
        </is>
      </c>
      <c r="I5" s="15" t="inlineStr">
        <is>
          <t>Tax invoice</t>
        </is>
      </c>
      <c r="J5" s="17" t="n">
        <v>14000</v>
      </c>
      <c r="K5" s="17" t="n">
        <v>2100</v>
      </c>
      <c r="L5" s="18">
        <f>IF(J5="","",J5+K5)</f>
        <v/>
      </c>
      <c r="M5" s="17" t="n">
        <v>0</v>
      </c>
      <c r="N5" s="18">
        <f>IF(J5="","",L5-M5)</f>
        <v/>
      </c>
      <c r="O5" s="22">
        <f>IF(J5="","",IF(AND(K5&gt;0,I5&lt;&gt;"Tax invoice"),"No input VAT without a tax invoice",IF(AND(M5=0,OR(AND(G5="Goods",J5&gt;20000),AND(G5="Services",J5&gt;10000))),"Check withholding",IF(AND(H5="Cash",N5&gt;50000),"Above ETB 50,000: pay through the bank",""))))</f>
        <v/>
      </c>
    </row>
    <row r="6">
      <c r="A6" s="16" t="n">
        <v>46337</v>
      </c>
      <c r="B6" s="15" t="inlineStr">
        <is>
          <t>INV-0076</t>
        </is>
      </c>
      <c r="C6" s="15" t="inlineStr">
        <is>
          <t>Lakeside Signs and Media</t>
        </is>
      </c>
      <c r="D6" s="15" t="inlineStr">
        <is>
          <t>Shop signboard and launch flyers</t>
        </is>
      </c>
      <c r="E6" s="14" t="n">
        <v>6110</v>
      </c>
      <c r="F6" s="22">
        <f>IF(E6="","",VLOOKUP(E6,Accounts!$A$2:$B$60,2,FALSE))</f>
        <v/>
      </c>
      <c r="G6" s="15" t="inlineStr">
        <is>
          <t>Services</t>
        </is>
      </c>
      <c r="H6" s="15" t="inlineStr">
        <is>
          <t>Bank</t>
        </is>
      </c>
      <c r="I6" s="15" t="inlineStr">
        <is>
          <t>Tax invoice</t>
        </is>
      </c>
      <c r="J6" s="17" t="n">
        <v>8500</v>
      </c>
      <c r="K6" s="17" t="n">
        <v>1275</v>
      </c>
      <c r="L6" s="18">
        <f>IF(J6="","",J6+K6)</f>
        <v/>
      </c>
      <c r="M6" s="17" t="n">
        <v>0</v>
      </c>
      <c r="N6" s="18">
        <f>IF(J6="","",L6-M6)</f>
        <v/>
      </c>
      <c r="O6" s="22">
        <f>IF(J6="","",IF(AND(K6&gt;0,I6&lt;&gt;"Tax invoice"),"No input VAT without a tax invoice",IF(AND(M6=0,OR(AND(G6="Goods",J6&gt;20000),AND(G6="Services",J6&gt;10000))),"Check withholding",IF(AND(H6="Cash",N6&gt;50000),"Above ETB 50,000: pay through the bank",""))))</f>
        <v/>
      </c>
    </row>
    <row r="7">
      <c r="A7" s="16" t="n">
        <v>46338</v>
      </c>
      <c r="B7" s="15" t="inlineStr">
        <is>
          <t>PCV-001</t>
        </is>
      </c>
      <c r="C7" s="15" t="inlineStr">
        <is>
          <t>Shop</t>
        </is>
      </c>
      <c r="D7" s="15" t="inlineStr">
        <is>
          <t>Drinking water and tea for the shop</t>
        </is>
      </c>
      <c r="E7" s="14" t="n">
        <v>6080</v>
      </c>
      <c r="F7" s="22">
        <f>IF(E7="","",VLOOKUP(E7,Accounts!$A$2:$B$60,2,FALSE))</f>
        <v/>
      </c>
      <c r="G7" s="15" t="inlineStr">
        <is>
          <t>Goods</t>
        </is>
      </c>
      <c r="H7" s="15" t="inlineStr">
        <is>
          <t>Petty cash</t>
        </is>
      </c>
      <c r="I7" s="15" t="inlineStr">
        <is>
          <t>Receipt</t>
        </is>
      </c>
      <c r="J7" s="17" t="n">
        <v>180</v>
      </c>
      <c r="K7" s="17" t="n">
        <v>0</v>
      </c>
      <c r="L7" s="18">
        <f>IF(J7="","",J7+K7)</f>
        <v/>
      </c>
      <c r="M7" s="17" t="n">
        <v>0</v>
      </c>
      <c r="N7" s="18">
        <f>IF(J7="","",L7-M7)</f>
        <v/>
      </c>
      <c r="O7" s="22">
        <f>IF(J7="","",IF(AND(K7&gt;0,I7&lt;&gt;"Tax invoice"),"No input VAT without a tax invoice",IF(AND(M7=0,OR(AND(G7="Goods",J7&gt;20000),AND(G7="Services",J7&gt;10000))),"Check withholding",IF(AND(H7="Cash",N7&gt;50000),"Above ETB 50,000: pay through the bank",""))))</f>
        <v/>
      </c>
    </row>
    <row r="8">
      <c r="A8" s="16" t="n">
        <v>46339</v>
      </c>
      <c r="B8" s="15" t="inlineStr">
        <is>
          <t>PCV-002</t>
        </is>
      </c>
      <c r="C8" s="15" t="inlineStr">
        <is>
          <t>Bajaj driver</t>
        </is>
      </c>
      <c r="D8" s="15" t="inlineStr">
        <is>
          <t>Transport to collect paper</t>
        </is>
      </c>
      <c r="E8" s="14" t="n">
        <v>6050</v>
      </c>
      <c r="F8" s="22">
        <f>IF(E8="","",VLOOKUP(E8,Accounts!$A$2:$B$60,2,FALSE))</f>
        <v/>
      </c>
      <c r="G8" s="15" t="inlineStr">
        <is>
          <t>Services</t>
        </is>
      </c>
      <c r="H8" s="15" t="inlineStr">
        <is>
          <t>Petty cash</t>
        </is>
      </c>
      <c r="I8" s="15" t="inlineStr">
        <is>
          <t>Receipt</t>
        </is>
      </c>
      <c r="J8" s="17" t="n">
        <v>250</v>
      </c>
      <c r="K8" s="17" t="n">
        <v>0</v>
      </c>
      <c r="L8" s="18">
        <f>IF(J8="","",J8+K8)</f>
        <v/>
      </c>
      <c r="M8" s="17" t="n">
        <v>0</v>
      </c>
      <c r="N8" s="18">
        <f>IF(J8="","",L8-M8)</f>
        <v/>
      </c>
      <c r="O8" s="22">
        <f>IF(J8="","",IF(AND(K8&gt;0,I8&lt;&gt;"Tax invoice"),"No input VAT without a tax invoice",IF(AND(M8=0,OR(AND(G8="Goods",J8&gt;20000),AND(G8="Services",J8&gt;10000))),"Check withholding",IF(AND(H8="Cash",N8&gt;50000),"Above ETB 50,000: pay through the bank",""))))</f>
        <v/>
      </c>
    </row>
    <row r="9">
      <c r="A9" s="16" t="n">
        <v>46339</v>
      </c>
      <c r="B9" s="15" t="inlineStr">
        <is>
          <t>RCT-0045</t>
        </is>
      </c>
      <c r="C9" s="15" t="inlineStr">
        <is>
          <t>Piassa market trader</t>
        </is>
      </c>
      <c r="D9" s="15" t="inlineStr">
        <is>
          <t>Staples, glue and binding covers</t>
        </is>
      </c>
      <c r="E9" s="14" t="n">
        <v>5010</v>
      </c>
      <c r="F9" s="22">
        <f>IF(E9="","",VLOOKUP(E9,Accounts!$A$2:$B$60,2,FALSE))</f>
        <v/>
      </c>
      <c r="G9" s="15" t="inlineStr">
        <is>
          <t>Goods</t>
        </is>
      </c>
      <c r="H9" s="15" t="inlineStr">
        <is>
          <t>Cash</t>
        </is>
      </c>
      <c r="I9" s="15" t="inlineStr">
        <is>
          <t>Receipt</t>
        </is>
      </c>
      <c r="J9" s="17" t="n">
        <v>1250</v>
      </c>
      <c r="K9" s="17" t="n">
        <v>0</v>
      </c>
      <c r="L9" s="18">
        <f>IF(J9="","",J9+K9)</f>
        <v/>
      </c>
      <c r="M9" s="17" t="n">
        <v>0</v>
      </c>
      <c r="N9" s="18">
        <f>IF(J9="","",L9-M9)</f>
        <v/>
      </c>
      <c r="O9" s="22">
        <f>IF(J9="","",IF(AND(K9&gt;0,I9&lt;&gt;"Tax invoice"),"No input VAT without a tax invoice",IF(AND(M9=0,OR(AND(G9="Goods",J9&gt;20000),AND(G9="Services",J9&gt;10000))),"Check withholding",IF(AND(H9="Cash",N9&gt;50000),"Above ETB 50,000: pay through the bank",""))))</f>
        <v/>
      </c>
    </row>
    <row r="10">
      <c r="A10" s="16" t="n">
        <v>46342</v>
      </c>
      <c r="B10" s="15" t="inlineStr">
        <is>
          <t>INV-5520</t>
        </is>
      </c>
      <c r="C10" s="15" t="inlineStr">
        <is>
          <t>Telecom shop</t>
        </is>
      </c>
      <c r="D10" s="15" t="inlineStr">
        <is>
          <t>Internet and phone package</t>
        </is>
      </c>
      <c r="E10" s="14" t="n">
        <v>6060</v>
      </c>
      <c r="F10" s="22">
        <f>IF(E10="","",VLOOKUP(E10,Accounts!$A$2:$B$60,2,FALSE))</f>
        <v/>
      </c>
      <c r="G10" s="15" t="inlineStr">
        <is>
          <t>Services</t>
        </is>
      </c>
      <c r="H10" s="15" t="inlineStr">
        <is>
          <t>Bank</t>
        </is>
      </c>
      <c r="I10" s="15" t="inlineStr">
        <is>
          <t>Tax invoice</t>
        </is>
      </c>
      <c r="J10" s="17" t="n">
        <v>1500</v>
      </c>
      <c r="K10" s="17" t="n">
        <v>225</v>
      </c>
      <c r="L10" s="18">
        <f>IF(J10="","",J10+K10)</f>
        <v/>
      </c>
      <c r="M10" s="17" t="n">
        <v>0</v>
      </c>
      <c r="N10" s="18">
        <f>IF(J10="","",L10-M10)</f>
        <v/>
      </c>
      <c r="O10" s="22">
        <f>IF(J10="","",IF(AND(K10&gt;0,I10&lt;&gt;"Tax invoice"),"No input VAT without a tax invoice",IF(AND(M10=0,OR(AND(G10="Goods",J10&gt;20000),AND(G10="Services",J10&gt;10000))),"Check withholding",IF(AND(H10="Cash",N10&gt;50000),"Above ETB 50,000: pay through the bank",""))))</f>
        <v/>
      </c>
    </row>
    <row r="11">
      <c r="A11" s="16" t="n">
        <v>46343</v>
      </c>
      <c r="B11" s="15" t="inlineStr">
        <is>
          <t>PCV-003</t>
        </is>
      </c>
      <c r="C11" s="15" t="inlineStr">
        <is>
          <t>Shop</t>
        </is>
      </c>
      <c r="D11" s="15" t="inlineStr">
        <is>
          <t>Soap, mop and cleaning cloths</t>
        </is>
      </c>
      <c r="E11" s="14" t="n">
        <v>6080</v>
      </c>
      <c r="F11" s="22">
        <f>IF(E11="","",VLOOKUP(E11,Accounts!$A$2:$B$60,2,FALSE))</f>
        <v/>
      </c>
      <c r="G11" s="15" t="inlineStr">
        <is>
          <t>Goods</t>
        </is>
      </c>
      <c r="H11" s="15" t="inlineStr">
        <is>
          <t>Petty cash</t>
        </is>
      </c>
      <c r="I11" s="15" t="inlineStr">
        <is>
          <t>Receipt</t>
        </is>
      </c>
      <c r="J11" s="17" t="n">
        <v>420</v>
      </c>
      <c r="K11" s="17" t="n">
        <v>0</v>
      </c>
      <c r="L11" s="18">
        <f>IF(J11="","",J11+K11)</f>
        <v/>
      </c>
      <c r="M11" s="17" t="n">
        <v>0</v>
      </c>
      <c r="N11" s="18">
        <f>IF(J11="","",L11-M11)</f>
        <v/>
      </c>
      <c r="O11" s="22">
        <f>IF(J11="","",IF(AND(K11&gt;0,I11&lt;&gt;"Tax invoice"),"No input VAT without a tax invoice",IF(AND(M11=0,OR(AND(G11="Goods",J11&gt;20000),AND(G11="Services",J11&gt;10000))),"Check withholding",IF(AND(H11="Cash",N11&gt;50000),"Above ETB 50,000: pay through the bank",""))))</f>
        <v/>
      </c>
    </row>
    <row r="12">
      <c r="A12" s="16" t="n">
        <v>46345</v>
      </c>
      <c r="B12" s="15" t="inlineStr">
        <is>
          <t>DSR-1911</t>
        </is>
      </c>
      <c r="C12" s="15" t="inlineStr">
        <is>
          <t>Cash count</t>
        </is>
      </c>
      <c r="D12" s="15" t="inlineStr">
        <is>
          <t>Cash short at daily count</t>
        </is>
      </c>
      <c r="E12" s="14" t="n">
        <v>6950</v>
      </c>
      <c r="F12" s="22">
        <f>IF(E12="","",VLOOKUP(E12,Accounts!$A$2:$B$60,2,FALSE))</f>
        <v/>
      </c>
      <c r="G12" s="15" t="inlineStr">
        <is>
          <t>Other</t>
        </is>
      </c>
      <c r="H12" s="15" t="inlineStr">
        <is>
          <t>Cash</t>
        </is>
      </c>
      <c r="I12" s="15" t="inlineStr">
        <is>
          <t>Internal voucher</t>
        </is>
      </c>
      <c r="J12" s="17" t="n">
        <v>150</v>
      </c>
      <c r="K12" s="17" t="n">
        <v>0</v>
      </c>
      <c r="L12" s="18">
        <f>IF(J12="","",J12+K12)</f>
        <v/>
      </c>
      <c r="M12" s="17" t="n">
        <v>0</v>
      </c>
      <c r="N12" s="18">
        <f>IF(J12="","",L12-M12)</f>
        <v/>
      </c>
      <c r="O12" s="22">
        <f>IF(J12="","",IF(AND(K12&gt;0,I12&lt;&gt;"Tax invoice"),"No input VAT without a tax invoice",IF(AND(M12=0,OR(AND(G12="Goods",J12&gt;20000),AND(G12="Services",J12&gt;10000))),"Check withholding",IF(AND(H12="Cash",N12&gt;50000),"Above ETB 50,000: pay through the bank",""))))</f>
        <v/>
      </c>
    </row>
    <row r="13">
      <c r="A13" s="16" t="n">
        <v>46346</v>
      </c>
      <c r="B13" s="15" t="inlineStr">
        <is>
          <t>PCV-004</t>
        </is>
      </c>
      <c r="C13" s="15" t="inlineStr">
        <is>
          <t>Electrical shop</t>
        </is>
      </c>
      <c r="D13" s="15" t="inlineStr">
        <is>
          <t>Extension cable for the copier</t>
        </is>
      </c>
      <c r="E13" s="14" t="n">
        <v>6070</v>
      </c>
      <c r="F13" s="22">
        <f>IF(E13="","",VLOOKUP(E13,Accounts!$A$2:$B$60,2,FALSE))</f>
        <v/>
      </c>
      <c r="G13" s="15" t="inlineStr">
        <is>
          <t>Goods</t>
        </is>
      </c>
      <c r="H13" s="15" t="inlineStr">
        <is>
          <t>Petty cash</t>
        </is>
      </c>
      <c r="I13" s="15" t="inlineStr">
        <is>
          <t>Receipt</t>
        </is>
      </c>
      <c r="J13" s="17" t="n">
        <v>650</v>
      </c>
      <c r="K13" s="17" t="n">
        <v>0</v>
      </c>
      <c r="L13" s="18">
        <f>IF(J13="","",J13+K13)</f>
        <v/>
      </c>
      <c r="M13" s="17" t="n">
        <v>0</v>
      </c>
      <c r="N13" s="18">
        <f>IF(J13="","",L13-M13)</f>
        <v/>
      </c>
      <c r="O13" s="22">
        <f>IF(J13="","",IF(AND(K13&gt;0,I13&lt;&gt;"Tax invoice"),"No input VAT without a tax invoice",IF(AND(M13=0,OR(AND(G13="Goods",J13&gt;20000),AND(G13="Services",J13&gt;10000))),"Check withholding",IF(AND(H13="Cash",N13&gt;50000),"Above ETB 50,000: pay through the bank",""))))</f>
        <v/>
      </c>
    </row>
    <row r="14">
      <c r="A14" s="16" t="n">
        <v>46350</v>
      </c>
      <c r="B14" s="15" t="inlineStr">
        <is>
          <t>INV-2290</t>
        </is>
      </c>
      <c r="C14" s="15" t="inlineStr">
        <is>
          <t>Tabor Paper and Supplies PLC</t>
        </is>
      </c>
      <c r="D14" s="15" t="inlineStr">
        <is>
          <t>A4 paper and toner</t>
        </is>
      </c>
      <c r="E14" s="14" t="n">
        <v>5010</v>
      </c>
      <c r="F14" s="22">
        <f>IF(E14="","",VLOOKUP(E14,Accounts!$A$2:$B$60,2,FALSE))</f>
        <v/>
      </c>
      <c r="G14" s="15" t="inlineStr">
        <is>
          <t>Goods</t>
        </is>
      </c>
      <c r="H14" s="15" t="inlineStr">
        <is>
          <t>Bank</t>
        </is>
      </c>
      <c r="I14" s="15" t="inlineStr">
        <is>
          <t>Tax invoice</t>
        </is>
      </c>
      <c r="J14" s="17" t="n">
        <v>16000</v>
      </c>
      <c r="K14" s="17" t="n">
        <v>2400</v>
      </c>
      <c r="L14" s="18">
        <f>IF(J14="","",J14+K14)</f>
        <v/>
      </c>
      <c r="M14" s="17" t="n">
        <v>0</v>
      </c>
      <c r="N14" s="18">
        <f>IF(J14="","",L14-M14)</f>
        <v/>
      </c>
      <c r="O14" s="22">
        <f>IF(J14="","",IF(AND(K14&gt;0,I14&lt;&gt;"Tax invoice"),"No input VAT without a tax invoice",IF(AND(M14=0,OR(AND(G14="Goods",J14&gt;20000),AND(G14="Services",J14&gt;10000))),"Check withholding",IF(AND(H14="Cash",N14&gt;50000),"Above ETB 50,000: pay through the bank",""))))</f>
        <v/>
      </c>
    </row>
    <row r="15">
      <c r="A15" s="16" t="n">
        <v>46351</v>
      </c>
      <c r="B15" s="15" t="inlineStr">
        <is>
          <t>PCV-005</t>
        </is>
      </c>
      <c r="C15" s="15" t="inlineStr">
        <is>
          <t>Bajaj driver</t>
        </is>
      </c>
      <c r="D15" s="15" t="inlineStr">
        <is>
          <t>Delivery of tutorial center order</t>
        </is>
      </c>
      <c r="E15" s="14" t="n">
        <v>6050</v>
      </c>
      <c r="F15" s="22">
        <f>IF(E15="","",VLOOKUP(E15,Accounts!$A$2:$B$60,2,FALSE))</f>
        <v/>
      </c>
      <c r="G15" s="15" t="inlineStr">
        <is>
          <t>Services</t>
        </is>
      </c>
      <c r="H15" s="15" t="inlineStr">
        <is>
          <t>Petty cash</t>
        </is>
      </c>
      <c r="I15" s="15" t="inlineStr">
        <is>
          <t>Receipt</t>
        </is>
      </c>
      <c r="J15" s="17" t="n">
        <v>300</v>
      </c>
      <c r="K15" s="17" t="n">
        <v>0</v>
      </c>
      <c r="L15" s="18">
        <f>IF(J15="","",J15+K15)</f>
        <v/>
      </c>
      <c r="M15" s="17" t="n">
        <v>0</v>
      </c>
      <c r="N15" s="18">
        <f>IF(J15="","",L15-M15)</f>
        <v/>
      </c>
      <c r="O15" s="22">
        <f>IF(J15="","",IF(AND(K15&gt;0,I15&lt;&gt;"Tax invoice"),"No input VAT without a tax invoice",IF(AND(M15=0,OR(AND(G15="Goods",J15&gt;20000),AND(G15="Services",J15&gt;10000))),"Check withholding",IF(AND(H15="Cash",N15&gt;50000),"Above ETB 50,000: pay through the bank",""))))</f>
        <v/>
      </c>
    </row>
    <row r="16">
      <c r="A16" s="16" t="n">
        <v>46352</v>
      </c>
      <c r="B16" s="15" t="inlineStr">
        <is>
          <t>IOU-001</t>
        </is>
      </c>
      <c r="C16" s="15" t="inlineStr">
        <is>
          <t>Meseret Alemayehu</t>
        </is>
      </c>
      <c r="D16" s="15" t="inlineStr">
        <is>
          <t>Cash taken for personal use, signed IOU</t>
        </is>
      </c>
      <c r="E16" s="14" t="n">
        <v>1200</v>
      </c>
      <c r="F16" s="22">
        <f>IF(E16="","",VLOOKUP(E16,Accounts!$A$2:$B$60,2,FALSE))</f>
        <v/>
      </c>
      <c r="G16" s="15" t="inlineStr">
        <is>
          <t>Other</t>
        </is>
      </c>
      <c r="H16" s="15" t="inlineStr">
        <is>
          <t>Cash</t>
        </is>
      </c>
      <c r="I16" s="15" t="inlineStr">
        <is>
          <t>Internal voucher</t>
        </is>
      </c>
      <c r="J16" s="17" t="n">
        <v>6000</v>
      </c>
      <c r="K16" s="17" t="n">
        <v>0</v>
      </c>
      <c r="L16" s="18">
        <f>IF(J16="","",J16+K16)</f>
        <v/>
      </c>
      <c r="M16" s="17" t="n">
        <v>0</v>
      </c>
      <c r="N16" s="18">
        <f>IF(J16="","",L16-M16)</f>
        <v/>
      </c>
      <c r="O16" s="22">
        <f>IF(J16="","",IF(AND(K16&gt;0,I16&lt;&gt;"Tax invoice"),"No input VAT without a tax invoice",IF(AND(M16=0,OR(AND(G16="Goods",J16&gt;20000),AND(G16="Services",J16&gt;10000))),"Check withholding",IF(AND(H16="Cash",N16&gt;50000),"Above ETB 50,000: pay through the bank",""))))</f>
        <v/>
      </c>
    </row>
    <row r="17">
      <c r="A17" s="16" t="n">
        <v>46353</v>
      </c>
      <c r="B17" s="15" t="inlineStr">
        <is>
          <t>RCT-0311</t>
        </is>
      </c>
      <c r="C17" s="15" t="inlineStr">
        <is>
          <t>Ink refill trader</t>
        </is>
      </c>
      <c r="D17" s="15" t="inlineStr">
        <is>
          <t>Printer ink refill</t>
        </is>
      </c>
      <c r="E17" s="14" t="n">
        <v>5010</v>
      </c>
      <c r="F17" s="22">
        <f>IF(E17="","",VLOOKUP(E17,Accounts!$A$2:$B$60,2,FALSE))</f>
        <v/>
      </c>
      <c r="G17" s="15" t="inlineStr">
        <is>
          <t>Goods</t>
        </is>
      </c>
      <c r="H17" s="15" t="inlineStr">
        <is>
          <t>Cash</t>
        </is>
      </c>
      <c r="I17" s="15" t="inlineStr">
        <is>
          <t>Receipt</t>
        </is>
      </c>
      <c r="J17" s="17" t="n">
        <v>3400</v>
      </c>
      <c r="K17" s="17" t="n">
        <v>0</v>
      </c>
      <c r="L17" s="18">
        <f>IF(J17="","",J17+K17)</f>
        <v/>
      </c>
      <c r="M17" s="17" t="n">
        <v>0</v>
      </c>
      <c r="N17" s="18">
        <f>IF(J17="","",L17-M17)</f>
        <v/>
      </c>
      <c r="O17" s="22">
        <f>IF(J17="","",IF(AND(K17&gt;0,I17&lt;&gt;"Tax invoice"),"No input VAT without a tax invoice",IF(AND(M17=0,OR(AND(G17="Goods",J17&gt;20000),AND(G17="Services",J17&gt;10000))),"Check withholding",IF(AND(H17="Cash",N17&gt;50000),"Above ETB 50,000: pay through the bank",""))))</f>
        <v/>
      </c>
    </row>
    <row r="18">
      <c r="A18" s="16" t="n">
        <v>46354</v>
      </c>
      <c r="B18" s="15" t="inlineStr">
        <is>
          <t>PCV-006</t>
        </is>
      </c>
      <c r="C18" s="15" t="inlineStr">
        <is>
          <t>Plumber (Ato Teshome)</t>
        </is>
      </c>
      <c r="D18" s="15" t="inlineStr">
        <is>
          <t>Fix sink leak, receipt missing: internal voucher signed by payee</t>
        </is>
      </c>
      <c r="E18" s="14" t="n">
        <v>6070</v>
      </c>
      <c r="F18" s="22">
        <f>IF(E18="","",VLOOKUP(E18,Accounts!$A$2:$B$60,2,FALSE))</f>
        <v/>
      </c>
      <c r="G18" s="15" t="inlineStr">
        <is>
          <t>Services</t>
        </is>
      </c>
      <c r="H18" s="15" t="inlineStr">
        <is>
          <t>Petty cash</t>
        </is>
      </c>
      <c r="I18" s="15" t="inlineStr">
        <is>
          <t>Internal voucher</t>
        </is>
      </c>
      <c r="J18" s="17" t="n">
        <v>900</v>
      </c>
      <c r="K18" s="17" t="n">
        <v>0</v>
      </c>
      <c r="L18" s="18">
        <f>IF(J18="","",J18+K18)</f>
        <v/>
      </c>
      <c r="M18" s="17" t="n">
        <v>0</v>
      </c>
      <c r="N18" s="18">
        <f>IF(J18="","",L18-M18)</f>
        <v/>
      </c>
      <c r="O18" s="22">
        <f>IF(J18="","",IF(AND(K18&gt;0,I18&lt;&gt;"Tax invoice"),"No input VAT without a tax invoice",IF(AND(M18=0,OR(AND(G18="Goods",J18&gt;20000),AND(G18="Services",J18&gt;10000))),"Check withholding",IF(AND(H18="Cash",N18&gt;50000),"Above ETB 50,000: pay through the bank",""))))</f>
        <v/>
      </c>
    </row>
    <row r="19">
      <c r="A19" s="16" t="n">
        <v>46357</v>
      </c>
      <c r="B19" s="15" t="inlineStr">
        <is>
          <t>INV-0977</t>
        </is>
      </c>
      <c r="C19" s="15" t="inlineStr">
        <is>
          <t>Sidama Stationery Wholesale PLC</t>
        </is>
      </c>
      <c r="D19" s="15" t="inlineStr">
        <is>
          <t>Stationery restock</t>
        </is>
      </c>
      <c r="E19" s="14" t="n">
        <v>5020</v>
      </c>
      <c r="F19" s="22">
        <f>IF(E19="","",VLOOKUP(E19,Accounts!$A$2:$B$60,2,FALSE))</f>
        <v/>
      </c>
      <c r="G19" s="15" t="inlineStr">
        <is>
          <t>Goods</t>
        </is>
      </c>
      <c r="H19" s="15" t="inlineStr">
        <is>
          <t>Bank</t>
        </is>
      </c>
      <c r="I19" s="15" t="inlineStr">
        <is>
          <t>Tax invoice</t>
        </is>
      </c>
      <c r="J19" s="17" t="n">
        <v>9000</v>
      </c>
      <c r="K19" s="17" t="n">
        <v>1350</v>
      </c>
      <c r="L19" s="18">
        <f>IF(J19="","",J19+K19)</f>
        <v/>
      </c>
      <c r="M19" s="17" t="n">
        <v>0</v>
      </c>
      <c r="N19" s="18">
        <f>IF(J19="","",L19-M19)</f>
        <v/>
      </c>
      <c r="O19" s="22">
        <f>IF(J19="","",IF(AND(K19&gt;0,I19&lt;&gt;"Tax invoice"),"No input VAT without a tax invoice",IF(AND(M19=0,OR(AND(G19="Goods",J19&gt;20000),AND(G19="Services",J19&gt;10000))),"Check withholding",IF(AND(H19="Cash",N19&gt;50000),"Above ETB 50,000: pay through the bank",""))))</f>
        <v/>
      </c>
    </row>
    <row r="20">
      <c r="A20" s="16" t="n">
        <v>46359</v>
      </c>
      <c r="B20" s="15" t="inlineStr">
        <is>
          <t>DSR-0312</t>
        </is>
      </c>
      <c r="C20" s="15" t="inlineStr">
        <is>
          <t>Cash count</t>
        </is>
      </c>
      <c r="D20" s="15" t="inlineStr">
        <is>
          <t>Cash short at daily count</t>
        </is>
      </c>
      <c r="E20" s="14" t="n">
        <v>6950</v>
      </c>
      <c r="F20" s="22">
        <f>IF(E20="","",VLOOKUP(E20,Accounts!$A$2:$B$60,2,FALSE))</f>
        <v/>
      </c>
      <c r="G20" s="15" t="inlineStr">
        <is>
          <t>Other</t>
        </is>
      </c>
      <c r="H20" s="15" t="inlineStr">
        <is>
          <t>Cash</t>
        </is>
      </c>
      <c r="I20" s="15" t="inlineStr">
        <is>
          <t>Internal voucher</t>
        </is>
      </c>
      <c r="J20" s="17" t="n">
        <v>80</v>
      </c>
      <c r="K20" s="17" t="n">
        <v>0</v>
      </c>
      <c r="L20" s="18">
        <f>IF(J20="","",J20+K20)</f>
        <v/>
      </c>
      <c r="M20" s="17" t="n">
        <v>0</v>
      </c>
      <c r="N20" s="18">
        <f>IF(J20="","",L20-M20)</f>
        <v/>
      </c>
      <c r="O20" s="22">
        <f>IF(J20="","",IF(AND(K20&gt;0,I20&lt;&gt;"Tax invoice"),"No input VAT without a tax invoice",IF(AND(M20=0,OR(AND(G20="Goods",J20&gt;20000),AND(G20="Services",J20&gt;10000))),"Check withholding",IF(AND(H20="Cash",N20&gt;50000),"Above ETB 50,000: pay through the bank",""))))</f>
        <v/>
      </c>
    </row>
    <row r="21">
      <c r="A21" s="16" t="n">
        <v>46359</v>
      </c>
      <c r="B21" s="15" t="inlineStr">
        <is>
          <t>PCV-007</t>
        </is>
      </c>
      <c r="C21" s="15" t="inlineStr">
        <is>
          <t>Electrical shop</t>
        </is>
      </c>
      <c r="D21" s="15" t="inlineStr">
        <is>
          <t>Replacement fuse and plug</t>
        </is>
      </c>
      <c r="E21" s="14" t="n">
        <v>6070</v>
      </c>
      <c r="F21" s="22">
        <f>IF(E21="","",VLOOKUP(E21,Accounts!$A$2:$B$60,2,FALSE))</f>
        <v/>
      </c>
      <c r="G21" s="15" t="inlineStr">
        <is>
          <t>Goods</t>
        </is>
      </c>
      <c r="H21" s="15" t="inlineStr">
        <is>
          <t>Petty cash</t>
        </is>
      </c>
      <c r="I21" s="15" t="inlineStr">
        <is>
          <t>Receipt</t>
        </is>
      </c>
      <c r="J21" s="17" t="n">
        <v>350</v>
      </c>
      <c r="K21" s="17" t="n">
        <v>0</v>
      </c>
      <c r="L21" s="18">
        <f>IF(J21="","",J21+K21)</f>
        <v/>
      </c>
      <c r="M21" s="17" t="n">
        <v>0</v>
      </c>
      <c r="N21" s="18">
        <f>IF(J21="","",L21-M21)</f>
        <v/>
      </c>
      <c r="O21" s="22">
        <f>IF(J21="","",IF(AND(K21&gt;0,I21&lt;&gt;"Tax invoice"),"No input VAT without a tax invoice",IF(AND(M21=0,OR(AND(G21="Goods",J21&gt;20000),AND(G21="Services",J21&gt;10000))),"Check withholding",IF(AND(H21="Cash",N21&gt;50000),"Above ETB 50,000: pay through the bank",""))))</f>
        <v/>
      </c>
    </row>
    <row r="22">
      <c r="A22" s="16" t="n">
        <v>46360</v>
      </c>
      <c r="B22" s="15" t="inlineStr">
        <is>
          <t>INV-7781</t>
        </is>
      </c>
      <c r="C22" s="15" t="inlineStr">
        <is>
          <t>Utility bills</t>
        </is>
      </c>
      <c r="D22" s="15" t="inlineStr">
        <is>
          <t>Electricity and water bill</t>
        </is>
      </c>
      <c r="E22" s="14" t="n">
        <v>6030</v>
      </c>
      <c r="F22" s="22">
        <f>IF(E22="","",VLOOKUP(E22,Accounts!$A$2:$B$60,2,FALSE))</f>
        <v/>
      </c>
      <c r="G22" s="15" t="inlineStr">
        <is>
          <t>Services</t>
        </is>
      </c>
      <c r="H22" s="15" t="inlineStr">
        <is>
          <t>Bank</t>
        </is>
      </c>
      <c r="I22" s="15" t="inlineStr">
        <is>
          <t>Tax invoice</t>
        </is>
      </c>
      <c r="J22" s="17" t="n">
        <v>3200</v>
      </c>
      <c r="K22" s="17" t="n">
        <v>480</v>
      </c>
      <c r="L22" s="18">
        <f>IF(J22="","",J22+K22)</f>
        <v/>
      </c>
      <c r="M22" s="17" t="n">
        <v>0</v>
      </c>
      <c r="N22" s="18">
        <f>IF(J22="","",L22-M22)</f>
        <v/>
      </c>
      <c r="O22" s="22">
        <f>IF(J22="","",IF(AND(K22&gt;0,I22&lt;&gt;"Tax invoice"),"No input VAT without a tax invoice",IF(AND(M22=0,OR(AND(G22="Goods",J22&gt;20000),AND(G22="Services",J22&gt;10000))),"Check withholding",IF(AND(H22="Cash",N22&gt;50000),"Above ETB 50,000: pay through the bank",""))))</f>
        <v/>
      </c>
    </row>
    <row r="23">
      <c r="A23" s="16" t="n">
        <v>46363</v>
      </c>
      <c r="B23" s="15" t="inlineStr">
        <is>
          <t>PCV-008</t>
        </is>
      </c>
      <c r="C23" s="15" t="inlineStr">
        <is>
          <t>Bajaj driver</t>
        </is>
      </c>
      <c r="D23" s="15" t="inlineStr">
        <is>
          <t>Delivery of NGO brochures</t>
        </is>
      </c>
      <c r="E23" s="14" t="n">
        <v>6050</v>
      </c>
      <c r="F23" s="22">
        <f>IF(E23="","",VLOOKUP(E23,Accounts!$A$2:$B$60,2,FALSE))</f>
        <v/>
      </c>
      <c r="G23" s="15" t="inlineStr">
        <is>
          <t>Services</t>
        </is>
      </c>
      <c r="H23" s="15" t="inlineStr">
        <is>
          <t>Petty cash</t>
        </is>
      </c>
      <c r="I23" s="15" t="inlineStr">
        <is>
          <t>Receipt</t>
        </is>
      </c>
      <c r="J23" s="17" t="n">
        <v>250</v>
      </c>
      <c r="K23" s="17" t="n">
        <v>0</v>
      </c>
      <c r="L23" s="18">
        <f>IF(J23="","",J23+K23)</f>
        <v/>
      </c>
      <c r="M23" s="17" t="n">
        <v>0</v>
      </c>
      <c r="N23" s="18">
        <f>IF(J23="","",L23-M23)</f>
        <v/>
      </c>
      <c r="O23" s="22">
        <f>IF(J23="","",IF(AND(K23&gt;0,I23&lt;&gt;"Tax invoice"),"No input VAT without a tax invoice",IF(AND(M23=0,OR(AND(G23="Goods",J23&gt;20000),AND(G23="Services",J23&gt;10000))),"Check withholding",IF(AND(H23="Cash",N23&gt;50000),"Above ETB 50,000: pay through the bank",""))))</f>
        <v/>
      </c>
    </row>
    <row r="24">
      <c r="A24" s="16" t="n">
        <v>46364</v>
      </c>
      <c r="B24" s="15" t="inlineStr">
        <is>
          <t>CHK-000004</t>
        </is>
      </c>
      <c r="C24" s="15" t="inlineStr">
        <is>
          <t>Tabor Paper and Supplies PLC</t>
        </is>
      </c>
      <c r="D24" s="15" t="inlineStr">
        <is>
          <t>A4 paper and toner (paid by check No. 000004)</t>
        </is>
      </c>
      <c r="E24" s="14" t="n">
        <v>5010</v>
      </c>
      <c r="F24" s="22">
        <f>IF(E24="","",VLOOKUP(E24,Accounts!$A$2:$B$60,2,FALSE))</f>
        <v/>
      </c>
      <c r="G24" s="15" t="inlineStr">
        <is>
          <t>Goods</t>
        </is>
      </c>
      <c r="H24" s="15" t="inlineStr">
        <is>
          <t>Bank</t>
        </is>
      </c>
      <c r="I24" s="15" t="inlineStr">
        <is>
          <t>Tax invoice</t>
        </is>
      </c>
      <c r="J24" s="17" t="n">
        <v>16000</v>
      </c>
      <c r="K24" s="17" t="n">
        <v>2400</v>
      </c>
      <c r="L24" s="18">
        <f>IF(J24="","",J24+K24)</f>
        <v/>
      </c>
      <c r="M24" s="17" t="n">
        <v>0</v>
      </c>
      <c r="N24" s="18">
        <f>IF(J24="","",L24-M24)</f>
        <v/>
      </c>
      <c r="O24" s="22">
        <f>IF(J24="","",IF(AND(K24&gt;0,I24&lt;&gt;"Tax invoice"),"No input VAT without a tax invoice",IF(AND(M24=0,OR(AND(G24="Goods",J24&gt;20000),AND(G24="Services",J24&gt;10000))),"Check withholding",IF(AND(H24="Cash",N24&gt;50000),"Above ETB 50,000: pay through the bank",""))))</f>
        <v/>
      </c>
    </row>
    <row r="25">
      <c r="A25" s="16" t="n">
        <v>46365</v>
      </c>
      <c r="B25" s="15" t="inlineStr">
        <is>
          <t>PR-01</t>
        </is>
      </c>
      <c r="C25" s="15" t="inlineStr">
        <is>
          <t>Staff (6), per payroll sheet</t>
        </is>
      </c>
      <c r="D25" s="15" t="inlineStr">
        <is>
          <t>Hidar salaries, net pay</t>
        </is>
      </c>
      <c r="E25" s="14" t="n">
        <v>6010</v>
      </c>
      <c r="F25" s="22">
        <f>IF(E25="","",VLOOKUP(E25,Accounts!$A$2:$B$60,2,FALSE))</f>
        <v/>
      </c>
      <c r="G25" s="15" t="inlineStr">
        <is>
          <t>Other</t>
        </is>
      </c>
      <c r="H25" s="15" t="inlineStr">
        <is>
          <t>Bank</t>
        </is>
      </c>
      <c r="I25" s="15" t="inlineStr">
        <is>
          <t>Payroll sheet</t>
        </is>
      </c>
      <c r="J25" s="17" t="n">
        <v>39645</v>
      </c>
      <c r="K25" s="17" t="n">
        <v>0</v>
      </c>
      <c r="L25" s="18">
        <f>IF(J25="","",J25+K25)</f>
        <v/>
      </c>
      <c r="M25" s="17" t="n">
        <v>0</v>
      </c>
      <c r="N25" s="18">
        <f>IF(J25="","",L25-M25)</f>
        <v/>
      </c>
      <c r="O25" s="22">
        <f>IF(J25="","",IF(AND(K25&gt;0,I25&lt;&gt;"Tax invoice"),"No input VAT without a tax invoice",IF(AND(M25=0,OR(AND(G25="Goods",J25&gt;20000),AND(G25="Services",J25&gt;10000))),"Check withholding",IF(AND(H25="Cash",N25&gt;50000),"Above ETB 50,000: pay through the bank",""))))</f>
        <v/>
      </c>
    </row>
    <row r="26">
      <c r="A26" s="16" t="n">
        <v>46365</v>
      </c>
      <c r="B26" s="15" t="inlineStr">
        <is>
          <t>BS-HIDAR</t>
        </is>
      </c>
      <c r="C26" s="15" t="inlineStr">
        <is>
          <t>Bank A</t>
        </is>
      </c>
      <c r="D26" s="15" t="inlineStr">
        <is>
          <t>Service and SMS charges per bank statement</t>
        </is>
      </c>
      <c r="E26" s="14" t="n">
        <v>6090</v>
      </c>
      <c r="F26" s="22">
        <f>IF(E26="","",VLOOKUP(E26,Accounts!$A$2:$B$60,2,FALSE))</f>
        <v/>
      </c>
      <c r="G26" s="15" t="inlineStr">
        <is>
          <t>Other</t>
        </is>
      </c>
      <c r="H26" s="15" t="inlineStr">
        <is>
          <t>Bank</t>
        </is>
      </c>
      <c r="I26" s="15" t="inlineStr">
        <is>
          <t>Bank statement</t>
        </is>
      </c>
      <c r="J26" s="17" t="n">
        <v>185</v>
      </c>
      <c r="K26" s="17" t="n">
        <v>0</v>
      </c>
      <c r="L26" s="18">
        <f>IF(J26="","",J26+K26)</f>
        <v/>
      </c>
      <c r="M26" s="17" t="n">
        <v>0</v>
      </c>
      <c r="N26" s="18">
        <f>IF(J26="","",L26-M26)</f>
        <v/>
      </c>
      <c r="O26" s="22">
        <f>IF(J26="","",IF(AND(K26&gt;0,I26&lt;&gt;"Tax invoice"),"No input VAT without a tax invoice",IF(AND(M26=0,OR(AND(G26="Goods",J26&gt;20000),AND(G26="Services",J26&gt;10000))),"Check withholding",IF(AND(H26="Cash",N26&gt;50000),"Above ETB 50,000: pay through the bank",""))))</f>
        <v/>
      </c>
    </row>
    <row r="27">
      <c r="A27" s="16" t="n"/>
      <c r="B27" s="15" t="n"/>
      <c r="C27" s="15" t="n"/>
      <c r="D27" s="15" t="n"/>
      <c r="E27" s="14" t="n"/>
      <c r="F27" s="22">
        <f>IF(E27="","",VLOOKUP(E27,Accounts!$A$2:$B$60,2,FALSE))</f>
        <v/>
      </c>
      <c r="G27" s="15" t="n"/>
      <c r="H27" s="15" t="n"/>
      <c r="I27" s="15" t="n"/>
      <c r="J27" s="17" t="n"/>
      <c r="K27" s="17" t="n"/>
      <c r="L27" s="18">
        <f>IF(J27="","",J27+K27)</f>
        <v/>
      </c>
      <c r="M27" s="17" t="n"/>
      <c r="N27" s="18">
        <f>IF(J27="","",L27-M27)</f>
        <v/>
      </c>
      <c r="O27" s="22">
        <f>IF(J27="","",IF(AND(K27&gt;0,I27&lt;&gt;"Tax invoice"),"No input VAT without a tax invoice",IF(AND(M27=0,OR(AND(G27="Goods",J27&gt;20000),AND(G27="Services",J27&gt;10000))),"Check withholding",IF(AND(H27="Cash",N27&gt;50000),"Above ETB 50,000: pay through the bank",""))))</f>
        <v/>
      </c>
    </row>
    <row r="28">
      <c r="A28" s="16" t="n"/>
      <c r="B28" s="15" t="n"/>
      <c r="C28" s="15" t="n"/>
      <c r="D28" s="15" t="n"/>
      <c r="E28" s="14" t="n"/>
      <c r="F28" s="22">
        <f>IF(E28="","",VLOOKUP(E28,Accounts!$A$2:$B$60,2,FALSE))</f>
        <v/>
      </c>
      <c r="G28" s="15" t="n"/>
      <c r="H28" s="15" t="n"/>
      <c r="I28" s="15" t="n"/>
      <c r="J28" s="17" t="n"/>
      <c r="K28" s="17" t="n"/>
      <c r="L28" s="18">
        <f>IF(J28="","",J28+K28)</f>
        <v/>
      </c>
      <c r="M28" s="17" t="n"/>
      <c r="N28" s="18">
        <f>IF(J28="","",L28-M28)</f>
        <v/>
      </c>
      <c r="O28" s="22">
        <f>IF(J28="","",IF(AND(K28&gt;0,I28&lt;&gt;"Tax invoice"),"No input VAT without a tax invoice",IF(AND(M28=0,OR(AND(G28="Goods",J28&gt;20000),AND(G28="Services",J28&gt;10000))),"Check withholding",IF(AND(H28="Cash",N28&gt;50000),"Above ETB 50,000: pay through the bank",""))))</f>
        <v/>
      </c>
    </row>
    <row r="29">
      <c r="A29" s="16" t="n"/>
      <c r="B29" s="15" t="n"/>
      <c r="C29" s="15" t="n"/>
      <c r="D29" s="15" t="n"/>
      <c r="E29" s="14" t="n"/>
      <c r="F29" s="22">
        <f>IF(E29="","",VLOOKUP(E29,Accounts!$A$2:$B$60,2,FALSE))</f>
        <v/>
      </c>
      <c r="G29" s="15" t="n"/>
      <c r="H29" s="15" t="n"/>
      <c r="I29" s="15" t="n"/>
      <c r="J29" s="17" t="n"/>
      <c r="K29" s="17" t="n"/>
      <c r="L29" s="18">
        <f>IF(J29="","",J29+K29)</f>
        <v/>
      </c>
      <c r="M29" s="17" t="n"/>
      <c r="N29" s="18">
        <f>IF(J29="","",L29-M29)</f>
        <v/>
      </c>
      <c r="O29" s="22">
        <f>IF(J29="","",IF(AND(K29&gt;0,I29&lt;&gt;"Tax invoice"),"No input VAT without a tax invoice",IF(AND(M29=0,OR(AND(G29="Goods",J29&gt;20000),AND(G29="Services",J29&gt;10000))),"Check withholding",IF(AND(H29="Cash",N29&gt;50000),"Above ETB 50,000: pay through the bank",""))))</f>
        <v/>
      </c>
    </row>
    <row r="30">
      <c r="A30" s="16" t="n"/>
      <c r="B30" s="15" t="n"/>
      <c r="C30" s="15" t="n"/>
      <c r="D30" s="15" t="n"/>
      <c r="E30" s="14" t="n"/>
      <c r="F30" s="22">
        <f>IF(E30="","",VLOOKUP(E30,Accounts!$A$2:$B$60,2,FALSE))</f>
        <v/>
      </c>
      <c r="G30" s="15" t="n"/>
      <c r="H30" s="15" t="n"/>
      <c r="I30" s="15" t="n"/>
      <c r="J30" s="17" t="n"/>
      <c r="K30" s="17" t="n"/>
      <c r="L30" s="18">
        <f>IF(J30="","",J30+K30)</f>
        <v/>
      </c>
      <c r="M30" s="17" t="n"/>
      <c r="N30" s="18">
        <f>IF(J30="","",L30-M30)</f>
        <v/>
      </c>
      <c r="O30" s="22">
        <f>IF(J30="","",IF(AND(K30&gt;0,I30&lt;&gt;"Tax invoice"),"No input VAT without a tax invoice",IF(AND(M30=0,OR(AND(G30="Goods",J30&gt;20000),AND(G30="Services",J30&gt;10000))),"Check withholding",IF(AND(H30="Cash",N30&gt;50000),"Above ETB 50,000: pay through the bank",""))))</f>
        <v/>
      </c>
    </row>
    <row r="31">
      <c r="A31" s="16" t="n"/>
      <c r="B31" s="15" t="n"/>
      <c r="C31" s="15" t="n"/>
      <c r="D31" s="15" t="n"/>
      <c r="E31" s="14" t="n"/>
      <c r="F31" s="22">
        <f>IF(E31="","",VLOOKUP(E31,Accounts!$A$2:$B$60,2,FALSE))</f>
        <v/>
      </c>
      <c r="G31" s="15" t="n"/>
      <c r="H31" s="15" t="n"/>
      <c r="I31" s="15" t="n"/>
      <c r="J31" s="17" t="n"/>
      <c r="K31" s="17" t="n"/>
      <c r="L31" s="18">
        <f>IF(J31="","",J31+K31)</f>
        <v/>
      </c>
      <c r="M31" s="17" t="n"/>
      <c r="N31" s="18">
        <f>IF(J31="","",L31-M31)</f>
        <v/>
      </c>
      <c r="O31" s="22">
        <f>IF(J31="","",IF(AND(K31&gt;0,I31&lt;&gt;"Tax invoice"),"No input VAT without a tax invoice",IF(AND(M31=0,OR(AND(G31="Goods",J31&gt;20000),AND(G31="Services",J31&gt;10000))),"Check withholding",IF(AND(H31="Cash",N31&gt;50000),"Above ETB 50,000: pay through the bank",""))))</f>
        <v/>
      </c>
    </row>
    <row r="32">
      <c r="A32" s="16" t="n"/>
      <c r="B32" s="15" t="n"/>
      <c r="C32" s="15" t="n"/>
      <c r="D32" s="15" t="n"/>
      <c r="E32" s="14" t="n"/>
      <c r="F32" s="22">
        <f>IF(E32="","",VLOOKUP(E32,Accounts!$A$2:$B$60,2,FALSE))</f>
        <v/>
      </c>
      <c r="G32" s="15" t="n"/>
      <c r="H32" s="15" t="n"/>
      <c r="I32" s="15" t="n"/>
      <c r="J32" s="17" t="n"/>
      <c r="K32" s="17" t="n"/>
      <c r="L32" s="18">
        <f>IF(J32="","",J32+K32)</f>
        <v/>
      </c>
      <c r="M32" s="17" t="n"/>
      <c r="N32" s="18">
        <f>IF(J32="","",L32-M32)</f>
        <v/>
      </c>
      <c r="O32" s="22">
        <f>IF(J32="","",IF(AND(K32&gt;0,I32&lt;&gt;"Tax invoice"),"No input VAT without a tax invoice",IF(AND(M32=0,OR(AND(G32="Goods",J32&gt;20000),AND(G32="Services",J32&gt;10000))),"Check withholding",IF(AND(H32="Cash",N32&gt;50000),"Above ETB 50,000: pay through the bank",""))))</f>
        <v/>
      </c>
    </row>
    <row r="33">
      <c r="A33" s="16" t="n"/>
      <c r="B33" s="15" t="n"/>
      <c r="C33" s="15" t="n"/>
      <c r="D33" s="15" t="n"/>
      <c r="E33" s="14" t="n"/>
      <c r="F33" s="22">
        <f>IF(E33="","",VLOOKUP(E33,Accounts!$A$2:$B$60,2,FALSE))</f>
        <v/>
      </c>
      <c r="G33" s="15" t="n"/>
      <c r="H33" s="15" t="n"/>
      <c r="I33" s="15" t="n"/>
      <c r="J33" s="17" t="n"/>
      <c r="K33" s="17" t="n"/>
      <c r="L33" s="18">
        <f>IF(J33="","",J33+K33)</f>
        <v/>
      </c>
      <c r="M33" s="17" t="n"/>
      <c r="N33" s="18">
        <f>IF(J33="","",L33-M33)</f>
        <v/>
      </c>
      <c r="O33" s="22">
        <f>IF(J33="","",IF(AND(K33&gt;0,I33&lt;&gt;"Tax invoice"),"No input VAT without a tax invoice",IF(AND(M33=0,OR(AND(G33="Goods",J33&gt;20000),AND(G33="Services",J33&gt;10000))),"Check withholding",IF(AND(H33="Cash",N33&gt;50000),"Above ETB 50,000: pay through the bank",""))))</f>
        <v/>
      </c>
    </row>
    <row r="34">
      <c r="A34" s="16" t="n"/>
      <c r="B34" s="15" t="n"/>
      <c r="C34" s="15" t="n"/>
      <c r="D34" s="15" t="n"/>
      <c r="E34" s="14" t="n"/>
      <c r="F34" s="22">
        <f>IF(E34="","",VLOOKUP(E34,Accounts!$A$2:$B$60,2,FALSE))</f>
        <v/>
      </c>
      <c r="G34" s="15" t="n"/>
      <c r="H34" s="15" t="n"/>
      <c r="I34" s="15" t="n"/>
      <c r="J34" s="17" t="n"/>
      <c r="K34" s="17" t="n"/>
      <c r="L34" s="18">
        <f>IF(J34="","",J34+K34)</f>
        <v/>
      </c>
      <c r="M34" s="17" t="n"/>
      <c r="N34" s="18">
        <f>IF(J34="","",L34-M34)</f>
        <v/>
      </c>
      <c r="O34" s="22">
        <f>IF(J34="","",IF(AND(K34&gt;0,I34&lt;&gt;"Tax invoice"),"No input VAT without a tax invoice",IF(AND(M34=0,OR(AND(G34="Goods",J34&gt;20000),AND(G34="Services",J34&gt;10000))),"Check withholding",IF(AND(H34="Cash",N34&gt;50000),"Above ETB 50,000: pay through the bank",""))))</f>
        <v/>
      </c>
    </row>
    <row r="35">
      <c r="A35" s="16" t="n"/>
      <c r="B35" s="15" t="n"/>
      <c r="C35" s="15" t="n"/>
      <c r="D35" s="15" t="n"/>
      <c r="E35" s="14" t="n"/>
      <c r="F35" s="22">
        <f>IF(E35="","",VLOOKUP(E35,Accounts!$A$2:$B$60,2,FALSE))</f>
        <v/>
      </c>
      <c r="G35" s="15" t="n"/>
      <c r="H35" s="15" t="n"/>
      <c r="I35" s="15" t="n"/>
      <c r="J35" s="17" t="n"/>
      <c r="K35" s="17" t="n"/>
      <c r="L35" s="18">
        <f>IF(J35="","",J35+K35)</f>
        <v/>
      </c>
      <c r="M35" s="17" t="n"/>
      <c r="N35" s="18">
        <f>IF(J35="","",L35-M35)</f>
        <v/>
      </c>
      <c r="O35" s="22">
        <f>IF(J35="","",IF(AND(K35&gt;0,I35&lt;&gt;"Tax invoice"),"No input VAT without a tax invoice",IF(AND(M35=0,OR(AND(G35="Goods",J35&gt;20000),AND(G35="Services",J35&gt;10000))),"Check withholding",IF(AND(H35="Cash",N35&gt;50000),"Above ETB 50,000: pay through the bank",""))))</f>
        <v/>
      </c>
    </row>
    <row r="36">
      <c r="A36" s="16" t="n"/>
      <c r="B36" s="15" t="n"/>
      <c r="C36" s="15" t="n"/>
      <c r="D36" s="15" t="n"/>
      <c r="E36" s="14" t="n"/>
      <c r="F36" s="22">
        <f>IF(E36="","",VLOOKUP(E36,Accounts!$A$2:$B$60,2,FALSE))</f>
        <v/>
      </c>
      <c r="G36" s="15" t="n"/>
      <c r="H36" s="15" t="n"/>
      <c r="I36" s="15" t="n"/>
      <c r="J36" s="17" t="n"/>
      <c r="K36" s="17" t="n"/>
      <c r="L36" s="18">
        <f>IF(J36="","",J36+K36)</f>
        <v/>
      </c>
      <c r="M36" s="17" t="n"/>
      <c r="N36" s="18">
        <f>IF(J36="","",L36-M36)</f>
        <v/>
      </c>
      <c r="O36" s="22">
        <f>IF(J36="","",IF(AND(K36&gt;0,I36&lt;&gt;"Tax invoice"),"No input VAT without a tax invoice",IF(AND(M36=0,OR(AND(G36="Goods",J36&gt;20000),AND(G36="Services",J36&gt;10000))),"Check withholding",IF(AND(H36="Cash",N36&gt;50000),"Above ETB 50,000: pay through the bank",""))))</f>
        <v/>
      </c>
    </row>
    <row r="37">
      <c r="A37" s="16" t="n"/>
      <c r="B37" s="15" t="n"/>
      <c r="C37" s="15" t="n"/>
      <c r="D37" s="15" t="n"/>
      <c r="E37" s="14" t="n"/>
      <c r="F37" s="22">
        <f>IF(E37="","",VLOOKUP(E37,Accounts!$A$2:$B$60,2,FALSE))</f>
        <v/>
      </c>
      <c r="G37" s="15" t="n"/>
      <c r="H37" s="15" t="n"/>
      <c r="I37" s="15" t="n"/>
      <c r="J37" s="17" t="n"/>
      <c r="K37" s="17" t="n"/>
      <c r="L37" s="18">
        <f>IF(J37="","",J37+K37)</f>
        <v/>
      </c>
      <c r="M37" s="17" t="n"/>
      <c r="N37" s="18">
        <f>IF(J37="","",L37-M37)</f>
        <v/>
      </c>
      <c r="O37" s="22">
        <f>IF(J37="","",IF(AND(K37&gt;0,I37&lt;&gt;"Tax invoice"),"No input VAT without a tax invoice",IF(AND(M37=0,OR(AND(G37="Goods",J37&gt;20000),AND(G37="Services",J37&gt;10000))),"Check withholding",IF(AND(H37="Cash",N37&gt;50000),"Above ETB 50,000: pay through the bank",""))))</f>
        <v/>
      </c>
    </row>
    <row r="38">
      <c r="A38" s="16" t="n"/>
      <c r="B38" s="15" t="n"/>
      <c r="C38" s="15" t="n"/>
      <c r="D38" s="15" t="n"/>
      <c r="E38" s="14" t="n"/>
      <c r="F38" s="22">
        <f>IF(E38="","",VLOOKUP(E38,Accounts!$A$2:$B$60,2,FALSE))</f>
        <v/>
      </c>
      <c r="G38" s="15" t="n"/>
      <c r="H38" s="15" t="n"/>
      <c r="I38" s="15" t="n"/>
      <c r="J38" s="17" t="n"/>
      <c r="K38" s="17" t="n"/>
      <c r="L38" s="18">
        <f>IF(J38="","",J38+K38)</f>
        <v/>
      </c>
      <c r="M38" s="17" t="n"/>
      <c r="N38" s="18">
        <f>IF(J38="","",L38-M38)</f>
        <v/>
      </c>
      <c r="O38" s="22">
        <f>IF(J38="","",IF(AND(K38&gt;0,I38&lt;&gt;"Tax invoice"),"No input VAT without a tax invoice",IF(AND(M38=0,OR(AND(G38="Goods",J38&gt;20000),AND(G38="Services",J38&gt;10000))),"Check withholding",IF(AND(H38="Cash",N38&gt;50000),"Above ETB 50,000: pay through the bank",""))))</f>
        <v/>
      </c>
    </row>
    <row r="39">
      <c r="A39" s="16" t="n"/>
      <c r="B39" s="15" t="n"/>
      <c r="C39" s="15" t="n"/>
      <c r="D39" s="15" t="n"/>
      <c r="E39" s="14" t="n"/>
      <c r="F39" s="22">
        <f>IF(E39="","",VLOOKUP(E39,Accounts!$A$2:$B$60,2,FALSE))</f>
        <v/>
      </c>
      <c r="G39" s="15" t="n"/>
      <c r="H39" s="15" t="n"/>
      <c r="I39" s="15" t="n"/>
      <c r="J39" s="17" t="n"/>
      <c r="K39" s="17" t="n"/>
      <c r="L39" s="18">
        <f>IF(J39="","",J39+K39)</f>
        <v/>
      </c>
      <c r="M39" s="17" t="n"/>
      <c r="N39" s="18">
        <f>IF(J39="","",L39-M39)</f>
        <v/>
      </c>
      <c r="O39" s="22">
        <f>IF(J39="","",IF(AND(K39&gt;0,I39&lt;&gt;"Tax invoice"),"No input VAT without a tax invoice",IF(AND(M39=0,OR(AND(G39="Goods",J39&gt;20000),AND(G39="Services",J39&gt;10000))),"Check withholding",IF(AND(H39="Cash",N39&gt;50000),"Above ETB 50,000: pay through the bank",""))))</f>
        <v/>
      </c>
    </row>
    <row r="40">
      <c r="A40" s="16" t="n"/>
      <c r="B40" s="15" t="n"/>
      <c r="C40" s="15" t="n"/>
      <c r="D40" s="15" t="n"/>
      <c r="E40" s="14" t="n"/>
      <c r="F40" s="22">
        <f>IF(E40="","",VLOOKUP(E40,Accounts!$A$2:$B$60,2,FALSE))</f>
        <v/>
      </c>
      <c r="G40" s="15" t="n"/>
      <c r="H40" s="15" t="n"/>
      <c r="I40" s="15" t="n"/>
      <c r="J40" s="17" t="n"/>
      <c r="K40" s="17" t="n"/>
      <c r="L40" s="18">
        <f>IF(J40="","",J40+K40)</f>
        <v/>
      </c>
      <c r="M40" s="17" t="n"/>
      <c r="N40" s="18">
        <f>IF(J40="","",L40-M40)</f>
        <v/>
      </c>
      <c r="O40" s="22">
        <f>IF(J40="","",IF(AND(K40&gt;0,I40&lt;&gt;"Tax invoice"),"No input VAT without a tax invoice",IF(AND(M40=0,OR(AND(G40="Goods",J40&gt;20000),AND(G40="Services",J40&gt;10000))),"Check withholding",IF(AND(H40="Cash",N40&gt;50000),"Above ETB 50,000: pay through the bank",""))))</f>
        <v/>
      </c>
    </row>
    <row r="41">
      <c r="A41" s="16" t="n"/>
      <c r="B41" s="15" t="n"/>
      <c r="C41" s="15" t="n"/>
      <c r="D41" s="15" t="n"/>
      <c r="E41" s="14" t="n"/>
      <c r="F41" s="22">
        <f>IF(E41="","",VLOOKUP(E41,Accounts!$A$2:$B$60,2,FALSE))</f>
        <v/>
      </c>
      <c r="G41" s="15" t="n"/>
      <c r="H41" s="15" t="n"/>
      <c r="I41" s="15" t="n"/>
      <c r="J41" s="17" t="n"/>
      <c r="K41" s="17" t="n"/>
      <c r="L41" s="18">
        <f>IF(J41="","",J41+K41)</f>
        <v/>
      </c>
      <c r="M41" s="17" t="n"/>
      <c r="N41" s="18">
        <f>IF(J41="","",L41-M41)</f>
        <v/>
      </c>
      <c r="O41" s="22">
        <f>IF(J41="","",IF(AND(K41&gt;0,I41&lt;&gt;"Tax invoice"),"No input VAT without a tax invoice",IF(AND(M41=0,OR(AND(G41="Goods",J41&gt;20000),AND(G41="Services",J41&gt;10000))),"Check withholding",IF(AND(H41="Cash",N41&gt;50000),"Above ETB 50,000: pay through the bank",""))))</f>
        <v/>
      </c>
    </row>
    <row r="42">
      <c r="A42" s="16" t="n"/>
      <c r="B42" s="15" t="n"/>
      <c r="C42" s="15" t="n"/>
      <c r="D42" s="15" t="n"/>
      <c r="E42" s="14" t="n"/>
      <c r="F42" s="22">
        <f>IF(E42="","",VLOOKUP(E42,Accounts!$A$2:$B$60,2,FALSE))</f>
        <v/>
      </c>
      <c r="G42" s="15" t="n"/>
      <c r="H42" s="15" t="n"/>
      <c r="I42" s="15" t="n"/>
      <c r="J42" s="17" t="n"/>
      <c r="K42" s="17" t="n"/>
      <c r="L42" s="18">
        <f>IF(J42="","",J42+K42)</f>
        <v/>
      </c>
      <c r="M42" s="17" t="n"/>
      <c r="N42" s="18">
        <f>IF(J42="","",L42-M42)</f>
        <v/>
      </c>
      <c r="O42" s="22">
        <f>IF(J42="","",IF(AND(K42&gt;0,I42&lt;&gt;"Tax invoice"),"No input VAT without a tax invoice",IF(AND(M42=0,OR(AND(G42="Goods",J42&gt;20000),AND(G42="Services",J42&gt;10000))),"Check withholding",IF(AND(H42="Cash",N42&gt;50000),"Above ETB 50,000: pay through the bank",""))))</f>
        <v/>
      </c>
    </row>
    <row r="43">
      <c r="A43" s="16" t="n"/>
      <c r="B43" s="15" t="n"/>
      <c r="C43" s="15" t="n"/>
      <c r="D43" s="15" t="n"/>
      <c r="E43" s="14" t="n"/>
      <c r="F43" s="22">
        <f>IF(E43="","",VLOOKUP(E43,Accounts!$A$2:$B$60,2,FALSE))</f>
        <v/>
      </c>
      <c r="G43" s="15" t="n"/>
      <c r="H43" s="15" t="n"/>
      <c r="I43" s="15" t="n"/>
      <c r="J43" s="17" t="n"/>
      <c r="K43" s="17" t="n"/>
      <c r="L43" s="18">
        <f>IF(J43="","",J43+K43)</f>
        <v/>
      </c>
      <c r="M43" s="17" t="n"/>
      <c r="N43" s="18">
        <f>IF(J43="","",L43-M43)</f>
        <v/>
      </c>
      <c r="O43" s="22">
        <f>IF(J43="","",IF(AND(K43&gt;0,I43&lt;&gt;"Tax invoice"),"No input VAT without a tax invoice",IF(AND(M43=0,OR(AND(G43="Goods",J43&gt;20000),AND(G43="Services",J43&gt;10000))),"Check withholding",IF(AND(H43="Cash",N43&gt;50000),"Above ETB 50,000: pay through the bank",""))))</f>
        <v/>
      </c>
    </row>
    <row r="44">
      <c r="A44" s="16" t="n"/>
      <c r="B44" s="15" t="n"/>
      <c r="C44" s="15" t="n"/>
      <c r="D44" s="15" t="n"/>
      <c r="E44" s="14" t="n"/>
      <c r="F44" s="22">
        <f>IF(E44="","",VLOOKUP(E44,Accounts!$A$2:$B$60,2,FALSE))</f>
        <v/>
      </c>
      <c r="G44" s="15" t="n"/>
      <c r="H44" s="15" t="n"/>
      <c r="I44" s="15" t="n"/>
      <c r="J44" s="17" t="n"/>
      <c r="K44" s="17" t="n"/>
      <c r="L44" s="18">
        <f>IF(J44="","",J44+K44)</f>
        <v/>
      </c>
      <c r="M44" s="17" t="n"/>
      <c r="N44" s="18">
        <f>IF(J44="","",L44-M44)</f>
        <v/>
      </c>
      <c r="O44" s="22">
        <f>IF(J44="","",IF(AND(K44&gt;0,I44&lt;&gt;"Tax invoice"),"No input VAT without a tax invoice",IF(AND(M44=0,OR(AND(G44="Goods",J44&gt;20000),AND(G44="Services",J44&gt;10000))),"Check withholding",IF(AND(H44="Cash",N44&gt;50000),"Above ETB 50,000: pay through the bank",""))))</f>
        <v/>
      </c>
    </row>
    <row r="45">
      <c r="A45" s="16" t="n"/>
      <c r="B45" s="15" t="n"/>
      <c r="C45" s="15" t="n"/>
      <c r="D45" s="15" t="n"/>
      <c r="E45" s="14" t="n"/>
      <c r="F45" s="22">
        <f>IF(E45="","",VLOOKUP(E45,Accounts!$A$2:$B$60,2,FALSE))</f>
        <v/>
      </c>
      <c r="G45" s="15" t="n"/>
      <c r="H45" s="15" t="n"/>
      <c r="I45" s="15" t="n"/>
      <c r="J45" s="17" t="n"/>
      <c r="K45" s="17" t="n"/>
      <c r="L45" s="18">
        <f>IF(J45="","",J45+K45)</f>
        <v/>
      </c>
      <c r="M45" s="17" t="n"/>
      <c r="N45" s="18">
        <f>IF(J45="","",L45-M45)</f>
        <v/>
      </c>
      <c r="O45" s="22">
        <f>IF(J45="","",IF(AND(K45&gt;0,I45&lt;&gt;"Tax invoice"),"No input VAT without a tax invoice",IF(AND(M45=0,OR(AND(G45="Goods",J45&gt;20000),AND(G45="Services",J45&gt;10000))),"Check withholding",IF(AND(H45="Cash",N45&gt;50000),"Above ETB 50,000: pay through the bank",""))))</f>
        <v/>
      </c>
    </row>
    <row r="46">
      <c r="A46" s="16" t="n"/>
      <c r="B46" s="15" t="n"/>
      <c r="C46" s="15" t="n"/>
      <c r="D46" s="15" t="n"/>
      <c r="E46" s="14" t="n"/>
      <c r="F46" s="22">
        <f>IF(E46="","",VLOOKUP(E46,Accounts!$A$2:$B$60,2,FALSE))</f>
        <v/>
      </c>
      <c r="G46" s="15" t="n"/>
      <c r="H46" s="15" t="n"/>
      <c r="I46" s="15" t="n"/>
      <c r="J46" s="17" t="n"/>
      <c r="K46" s="17" t="n"/>
      <c r="L46" s="18">
        <f>IF(J46="","",J46+K46)</f>
        <v/>
      </c>
      <c r="M46" s="17" t="n"/>
      <c r="N46" s="18">
        <f>IF(J46="","",L46-M46)</f>
        <v/>
      </c>
      <c r="O46" s="22">
        <f>IF(J46="","",IF(AND(K46&gt;0,I46&lt;&gt;"Tax invoice"),"No input VAT without a tax invoice",IF(AND(M46=0,OR(AND(G46="Goods",J46&gt;20000),AND(G46="Services",J46&gt;10000))),"Check withholding",IF(AND(H46="Cash",N46&gt;50000),"Above ETB 50,000: pay through the bank",""))))</f>
        <v/>
      </c>
    </row>
    <row r="47">
      <c r="A47" s="16" t="n"/>
      <c r="B47" s="15" t="n"/>
      <c r="C47" s="15" t="n"/>
      <c r="D47" s="15" t="n"/>
      <c r="E47" s="14" t="n"/>
      <c r="F47" s="22">
        <f>IF(E47="","",VLOOKUP(E47,Accounts!$A$2:$B$60,2,FALSE))</f>
        <v/>
      </c>
      <c r="G47" s="15" t="n"/>
      <c r="H47" s="15" t="n"/>
      <c r="I47" s="15" t="n"/>
      <c r="J47" s="17" t="n"/>
      <c r="K47" s="17" t="n"/>
      <c r="L47" s="18">
        <f>IF(J47="","",J47+K47)</f>
        <v/>
      </c>
      <c r="M47" s="17" t="n"/>
      <c r="N47" s="18">
        <f>IF(J47="","",L47-M47)</f>
        <v/>
      </c>
      <c r="O47" s="22">
        <f>IF(J47="","",IF(AND(K47&gt;0,I47&lt;&gt;"Tax invoice"),"No input VAT without a tax invoice",IF(AND(M47=0,OR(AND(G47="Goods",J47&gt;20000),AND(G47="Services",J47&gt;10000))),"Check withholding",IF(AND(H47="Cash",N47&gt;50000),"Above ETB 50,000: pay through the bank",""))))</f>
        <v/>
      </c>
    </row>
    <row r="48">
      <c r="A48" s="16" t="n"/>
      <c r="B48" s="15" t="n"/>
      <c r="C48" s="15" t="n"/>
      <c r="D48" s="15" t="n"/>
      <c r="E48" s="14" t="n"/>
      <c r="F48" s="22">
        <f>IF(E48="","",VLOOKUP(E48,Accounts!$A$2:$B$60,2,FALSE))</f>
        <v/>
      </c>
      <c r="G48" s="15" t="n"/>
      <c r="H48" s="15" t="n"/>
      <c r="I48" s="15" t="n"/>
      <c r="J48" s="17" t="n"/>
      <c r="K48" s="17" t="n"/>
      <c r="L48" s="18">
        <f>IF(J48="","",J48+K48)</f>
        <v/>
      </c>
      <c r="M48" s="17" t="n"/>
      <c r="N48" s="18">
        <f>IF(J48="","",L48-M48)</f>
        <v/>
      </c>
      <c r="O48" s="22">
        <f>IF(J48="","",IF(AND(K48&gt;0,I48&lt;&gt;"Tax invoice"),"No input VAT without a tax invoice",IF(AND(M48=0,OR(AND(G48="Goods",J48&gt;20000),AND(G48="Services",J48&gt;10000))),"Check withholding",IF(AND(H48="Cash",N48&gt;50000),"Above ETB 50,000: pay through the bank",""))))</f>
        <v/>
      </c>
    </row>
    <row r="49">
      <c r="A49" s="16" t="n"/>
      <c r="B49" s="15" t="n"/>
      <c r="C49" s="15" t="n"/>
      <c r="D49" s="15" t="n"/>
      <c r="E49" s="14" t="n"/>
      <c r="F49" s="22">
        <f>IF(E49="","",VLOOKUP(E49,Accounts!$A$2:$B$60,2,FALSE))</f>
        <v/>
      </c>
      <c r="G49" s="15" t="n"/>
      <c r="H49" s="15" t="n"/>
      <c r="I49" s="15" t="n"/>
      <c r="J49" s="17" t="n"/>
      <c r="K49" s="17" t="n"/>
      <c r="L49" s="18">
        <f>IF(J49="","",J49+K49)</f>
        <v/>
      </c>
      <c r="M49" s="17" t="n"/>
      <c r="N49" s="18">
        <f>IF(J49="","",L49-M49)</f>
        <v/>
      </c>
      <c r="O49" s="22">
        <f>IF(J49="","",IF(AND(K49&gt;0,I49&lt;&gt;"Tax invoice"),"No input VAT without a tax invoice",IF(AND(M49=0,OR(AND(G49="Goods",J49&gt;20000),AND(G49="Services",J49&gt;10000))),"Check withholding",IF(AND(H49="Cash",N49&gt;50000),"Above ETB 50,000: pay through the bank",""))))</f>
        <v/>
      </c>
    </row>
    <row r="50">
      <c r="A50" s="16" t="n"/>
      <c r="B50" s="15" t="n"/>
      <c r="C50" s="15" t="n"/>
      <c r="D50" s="15" t="n"/>
      <c r="E50" s="14" t="n"/>
      <c r="F50" s="22">
        <f>IF(E50="","",VLOOKUP(E50,Accounts!$A$2:$B$60,2,FALSE))</f>
        <v/>
      </c>
      <c r="G50" s="15" t="n"/>
      <c r="H50" s="15" t="n"/>
      <c r="I50" s="15" t="n"/>
      <c r="J50" s="17" t="n"/>
      <c r="K50" s="17" t="n"/>
      <c r="L50" s="18">
        <f>IF(J50="","",J50+K50)</f>
        <v/>
      </c>
      <c r="M50" s="17" t="n"/>
      <c r="N50" s="18">
        <f>IF(J50="","",L50-M50)</f>
        <v/>
      </c>
      <c r="O50" s="22">
        <f>IF(J50="","",IF(AND(K50&gt;0,I50&lt;&gt;"Tax invoice"),"No input VAT without a tax invoice",IF(AND(M50=0,OR(AND(G50="Goods",J50&gt;20000),AND(G50="Services",J50&gt;10000))),"Check withholding",IF(AND(H50="Cash",N50&gt;50000),"Above ETB 50,000: pay through the bank",""))))</f>
        <v/>
      </c>
    </row>
    <row r="51">
      <c r="A51" s="16" t="n"/>
      <c r="B51" s="15" t="n"/>
      <c r="C51" s="15" t="n"/>
      <c r="D51" s="15" t="n"/>
      <c r="E51" s="14" t="n"/>
      <c r="F51" s="22">
        <f>IF(E51="","",VLOOKUP(E51,Accounts!$A$2:$B$60,2,FALSE))</f>
        <v/>
      </c>
      <c r="G51" s="15" t="n"/>
      <c r="H51" s="15" t="n"/>
      <c r="I51" s="15" t="n"/>
      <c r="J51" s="17" t="n"/>
      <c r="K51" s="17" t="n"/>
      <c r="L51" s="18">
        <f>IF(J51="","",J51+K51)</f>
        <v/>
      </c>
      <c r="M51" s="17" t="n"/>
      <c r="N51" s="18">
        <f>IF(J51="","",L51-M51)</f>
        <v/>
      </c>
      <c r="O51" s="22">
        <f>IF(J51="","",IF(AND(K51&gt;0,I51&lt;&gt;"Tax invoice"),"No input VAT without a tax invoice",IF(AND(M51=0,OR(AND(G51="Goods",J51&gt;20000),AND(G51="Services",J51&gt;10000))),"Check withholding",IF(AND(H51="Cash",N51&gt;50000),"Above ETB 50,000: pay through the bank",""))))</f>
        <v/>
      </c>
    </row>
    <row r="52">
      <c r="A52" s="16" t="n"/>
      <c r="B52" s="15" t="n"/>
      <c r="C52" s="15" t="n"/>
      <c r="D52" s="15" t="n"/>
      <c r="E52" s="14" t="n"/>
      <c r="F52" s="22">
        <f>IF(E52="","",VLOOKUP(E52,Accounts!$A$2:$B$60,2,FALSE))</f>
        <v/>
      </c>
      <c r="G52" s="15" t="n"/>
      <c r="H52" s="15" t="n"/>
      <c r="I52" s="15" t="n"/>
      <c r="J52" s="17" t="n"/>
      <c r="K52" s="17" t="n"/>
      <c r="L52" s="18">
        <f>IF(J52="","",J52+K52)</f>
        <v/>
      </c>
      <c r="M52" s="17" t="n"/>
      <c r="N52" s="18">
        <f>IF(J52="","",L52-M52)</f>
        <v/>
      </c>
      <c r="O52" s="22">
        <f>IF(J52="","",IF(AND(K52&gt;0,I52&lt;&gt;"Tax invoice"),"No input VAT without a tax invoice",IF(AND(M52=0,OR(AND(G52="Goods",J52&gt;20000),AND(G52="Services",J52&gt;10000))),"Check withholding",IF(AND(H52="Cash",N52&gt;50000),"Above ETB 50,000: pay through the bank",""))))</f>
        <v/>
      </c>
    </row>
    <row r="53">
      <c r="A53" s="16" t="n"/>
      <c r="B53" s="15" t="n"/>
      <c r="C53" s="15" t="n"/>
      <c r="D53" s="15" t="n"/>
      <c r="E53" s="14" t="n"/>
      <c r="F53" s="22">
        <f>IF(E53="","",VLOOKUP(E53,Accounts!$A$2:$B$60,2,FALSE))</f>
        <v/>
      </c>
      <c r="G53" s="15" t="n"/>
      <c r="H53" s="15" t="n"/>
      <c r="I53" s="15" t="n"/>
      <c r="J53" s="17" t="n"/>
      <c r="K53" s="17" t="n"/>
      <c r="L53" s="18">
        <f>IF(J53="","",J53+K53)</f>
        <v/>
      </c>
      <c r="M53" s="17" t="n"/>
      <c r="N53" s="18">
        <f>IF(J53="","",L53-M53)</f>
        <v/>
      </c>
      <c r="O53" s="22">
        <f>IF(J53="","",IF(AND(K53&gt;0,I53&lt;&gt;"Tax invoice"),"No input VAT without a tax invoice",IF(AND(M53=0,OR(AND(G53="Goods",J53&gt;20000),AND(G53="Services",J53&gt;10000))),"Check withholding",IF(AND(H53="Cash",N53&gt;50000),"Above ETB 50,000: pay through the bank",""))))</f>
        <v/>
      </c>
    </row>
    <row r="54">
      <c r="A54" s="16" t="n"/>
      <c r="B54" s="15" t="n"/>
      <c r="C54" s="15" t="n"/>
      <c r="D54" s="15" t="n"/>
      <c r="E54" s="14" t="n"/>
      <c r="F54" s="22">
        <f>IF(E54="","",VLOOKUP(E54,Accounts!$A$2:$B$60,2,FALSE))</f>
        <v/>
      </c>
      <c r="G54" s="15" t="n"/>
      <c r="H54" s="15" t="n"/>
      <c r="I54" s="15" t="n"/>
      <c r="J54" s="17" t="n"/>
      <c r="K54" s="17" t="n"/>
      <c r="L54" s="18">
        <f>IF(J54="","",J54+K54)</f>
        <v/>
      </c>
      <c r="M54" s="17" t="n"/>
      <c r="N54" s="18">
        <f>IF(J54="","",L54-M54)</f>
        <v/>
      </c>
      <c r="O54" s="22">
        <f>IF(J54="","",IF(AND(K54&gt;0,I54&lt;&gt;"Tax invoice"),"No input VAT without a tax invoice",IF(AND(M54=0,OR(AND(G54="Goods",J54&gt;20000),AND(G54="Services",J54&gt;10000))),"Check withholding",IF(AND(H54="Cash",N54&gt;50000),"Above ETB 50,000: pay through the bank",""))))</f>
        <v/>
      </c>
    </row>
    <row r="55">
      <c r="A55" s="16" t="n"/>
      <c r="B55" s="15" t="n"/>
      <c r="C55" s="15" t="n"/>
      <c r="D55" s="15" t="n"/>
      <c r="E55" s="14" t="n"/>
      <c r="F55" s="22">
        <f>IF(E55="","",VLOOKUP(E55,Accounts!$A$2:$B$60,2,FALSE))</f>
        <v/>
      </c>
      <c r="G55" s="15" t="n"/>
      <c r="H55" s="15" t="n"/>
      <c r="I55" s="15" t="n"/>
      <c r="J55" s="17" t="n"/>
      <c r="K55" s="17" t="n"/>
      <c r="L55" s="18">
        <f>IF(J55="","",J55+K55)</f>
        <v/>
      </c>
      <c r="M55" s="17" t="n"/>
      <c r="N55" s="18">
        <f>IF(J55="","",L55-M55)</f>
        <v/>
      </c>
      <c r="O55" s="22">
        <f>IF(J55="","",IF(AND(K55&gt;0,I55&lt;&gt;"Tax invoice"),"No input VAT without a tax invoice",IF(AND(M55=0,OR(AND(G55="Goods",J55&gt;20000),AND(G55="Services",J55&gt;10000))),"Check withholding",IF(AND(H55="Cash",N55&gt;50000),"Above ETB 50,000: pay through the bank",""))))</f>
        <v/>
      </c>
    </row>
    <row r="56">
      <c r="A56" s="16" t="n"/>
      <c r="B56" s="15" t="n"/>
      <c r="C56" s="15" t="n"/>
      <c r="D56" s="15" t="n"/>
      <c r="E56" s="14" t="n"/>
      <c r="F56" s="22">
        <f>IF(E56="","",VLOOKUP(E56,Accounts!$A$2:$B$60,2,FALSE))</f>
        <v/>
      </c>
      <c r="G56" s="15" t="n"/>
      <c r="H56" s="15" t="n"/>
      <c r="I56" s="15" t="n"/>
      <c r="J56" s="17" t="n"/>
      <c r="K56" s="17" t="n"/>
      <c r="L56" s="18">
        <f>IF(J56="","",J56+K56)</f>
        <v/>
      </c>
      <c r="M56" s="17" t="n"/>
      <c r="N56" s="18">
        <f>IF(J56="","",L56-M56)</f>
        <v/>
      </c>
      <c r="O56" s="22">
        <f>IF(J56="","",IF(AND(K56&gt;0,I56&lt;&gt;"Tax invoice"),"No input VAT without a tax invoice",IF(AND(M56=0,OR(AND(G56="Goods",J56&gt;20000),AND(G56="Services",J56&gt;10000))),"Check withholding",IF(AND(H56="Cash",N56&gt;50000),"Above ETB 50,000: pay through the bank",""))))</f>
        <v/>
      </c>
    </row>
    <row r="57">
      <c r="A57" s="16" t="n"/>
      <c r="B57" s="15" t="n"/>
      <c r="C57" s="15" t="n"/>
      <c r="D57" s="15" t="n"/>
      <c r="E57" s="14" t="n"/>
      <c r="F57" s="22">
        <f>IF(E57="","",VLOOKUP(E57,Accounts!$A$2:$B$60,2,FALSE))</f>
        <v/>
      </c>
      <c r="G57" s="15" t="n"/>
      <c r="H57" s="15" t="n"/>
      <c r="I57" s="15" t="n"/>
      <c r="J57" s="17" t="n"/>
      <c r="K57" s="17" t="n"/>
      <c r="L57" s="18">
        <f>IF(J57="","",J57+K57)</f>
        <v/>
      </c>
      <c r="M57" s="17" t="n"/>
      <c r="N57" s="18">
        <f>IF(J57="","",L57-M57)</f>
        <v/>
      </c>
      <c r="O57" s="22">
        <f>IF(J57="","",IF(AND(K57&gt;0,I57&lt;&gt;"Tax invoice"),"No input VAT without a tax invoice",IF(AND(M57=0,OR(AND(G57="Goods",J57&gt;20000),AND(G57="Services",J57&gt;10000))),"Check withholding",IF(AND(H57="Cash",N57&gt;50000),"Above ETB 50,000: pay through the bank",""))))</f>
        <v/>
      </c>
    </row>
    <row r="58">
      <c r="A58" s="16" t="n"/>
      <c r="B58" s="15" t="n"/>
      <c r="C58" s="15" t="n"/>
      <c r="D58" s="15" t="n"/>
      <c r="E58" s="14" t="n"/>
      <c r="F58" s="22">
        <f>IF(E58="","",VLOOKUP(E58,Accounts!$A$2:$B$60,2,FALSE))</f>
        <v/>
      </c>
      <c r="G58" s="15" t="n"/>
      <c r="H58" s="15" t="n"/>
      <c r="I58" s="15" t="n"/>
      <c r="J58" s="17" t="n"/>
      <c r="K58" s="17" t="n"/>
      <c r="L58" s="18">
        <f>IF(J58="","",J58+K58)</f>
        <v/>
      </c>
      <c r="M58" s="17" t="n"/>
      <c r="N58" s="18">
        <f>IF(J58="","",L58-M58)</f>
        <v/>
      </c>
      <c r="O58" s="22">
        <f>IF(J58="","",IF(AND(K58&gt;0,I58&lt;&gt;"Tax invoice"),"No input VAT without a tax invoice",IF(AND(M58=0,OR(AND(G58="Goods",J58&gt;20000),AND(G58="Services",J58&gt;10000))),"Check withholding",IF(AND(H58="Cash",N58&gt;50000),"Above ETB 50,000: pay through the bank",""))))</f>
        <v/>
      </c>
    </row>
    <row r="59">
      <c r="A59" s="16" t="n"/>
      <c r="B59" s="15" t="n"/>
      <c r="C59" s="15" t="n"/>
      <c r="D59" s="15" t="n"/>
      <c r="E59" s="14" t="n"/>
      <c r="F59" s="22">
        <f>IF(E59="","",VLOOKUP(E59,Accounts!$A$2:$B$60,2,FALSE))</f>
        <v/>
      </c>
      <c r="G59" s="15" t="n"/>
      <c r="H59" s="15" t="n"/>
      <c r="I59" s="15" t="n"/>
      <c r="J59" s="17" t="n"/>
      <c r="K59" s="17" t="n"/>
      <c r="L59" s="18">
        <f>IF(J59="","",J59+K59)</f>
        <v/>
      </c>
      <c r="M59" s="17" t="n"/>
      <c r="N59" s="18">
        <f>IF(J59="","",L59-M59)</f>
        <v/>
      </c>
      <c r="O59" s="22">
        <f>IF(J59="","",IF(AND(K59&gt;0,I59&lt;&gt;"Tax invoice"),"No input VAT without a tax invoice",IF(AND(M59=0,OR(AND(G59="Goods",J59&gt;20000),AND(G59="Services",J59&gt;10000))),"Check withholding",IF(AND(H59="Cash",N59&gt;50000),"Above ETB 50,000: pay through the bank",""))))</f>
        <v/>
      </c>
    </row>
    <row r="60">
      <c r="A60" s="16" t="n"/>
      <c r="B60" s="15" t="n"/>
      <c r="C60" s="15" t="n"/>
      <c r="D60" s="15" t="n"/>
      <c r="E60" s="14" t="n"/>
      <c r="F60" s="22">
        <f>IF(E60="","",VLOOKUP(E60,Accounts!$A$2:$B$60,2,FALSE))</f>
        <v/>
      </c>
      <c r="G60" s="15" t="n"/>
      <c r="H60" s="15" t="n"/>
      <c r="I60" s="15" t="n"/>
      <c r="J60" s="17" t="n"/>
      <c r="K60" s="17" t="n"/>
      <c r="L60" s="18">
        <f>IF(J60="","",J60+K60)</f>
        <v/>
      </c>
      <c r="M60" s="17" t="n"/>
      <c r="N60" s="18">
        <f>IF(J60="","",L60-M60)</f>
        <v/>
      </c>
      <c r="O60" s="22">
        <f>IF(J60="","",IF(AND(K60&gt;0,I60&lt;&gt;"Tax invoice"),"No input VAT without a tax invoice",IF(AND(M60=0,OR(AND(G60="Goods",J60&gt;20000),AND(G60="Services",J60&gt;10000))),"Check withholding",IF(AND(H60="Cash",N60&gt;50000),"Above ETB 50,000: pay through the bank",""))))</f>
        <v/>
      </c>
    </row>
    <row r="61">
      <c r="A61" s="16" t="n"/>
      <c r="B61" s="15" t="n"/>
      <c r="C61" s="15" t="n"/>
      <c r="D61" s="15" t="n"/>
      <c r="E61" s="14" t="n"/>
      <c r="F61" s="22">
        <f>IF(E61="","",VLOOKUP(E61,Accounts!$A$2:$B$60,2,FALSE))</f>
        <v/>
      </c>
      <c r="G61" s="15" t="n"/>
      <c r="H61" s="15" t="n"/>
      <c r="I61" s="15" t="n"/>
      <c r="J61" s="17" t="n"/>
      <c r="K61" s="17" t="n"/>
      <c r="L61" s="18">
        <f>IF(J61="","",J61+K61)</f>
        <v/>
      </c>
      <c r="M61" s="17" t="n"/>
      <c r="N61" s="18">
        <f>IF(J61="","",L61-M61)</f>
        <v/>
      </c>
      <c r="O61" s="22">
        <f>IF(J61="","",IF(AND(K61&gt;0,I61&lt;&gt;"Tax invoice"),"No input VAT without a tax invoice",IF(AND(M61=0,OR(AND(G61="Goods",J61&gt;20000),AND(G61="Services",J61&gt;10000))),"Check withholding",IF(AND(H61="Cash",N61&gt;50000),"Above ETB 50,000: pay through the bank",""))))</f>
        <v/>
      </c>
    </row>
    <row r="62">
      <c r="A62" s="16" t="n"/>
      <c r="B62" s="15" t="n"/>
      <c r="C62" s="15" t="n"/>
      <c r="D62" s="15" t="n"/>
      <c r="E62" s="14" t="n"/>
      <c r="F62" s="22">
        <f>IF(E62="","",VLOOKUP(E62,Accounts!$A$2:$B$60,2,FALSE))</f>
        <v/>
      </c>
      <c r="G62" s="15" t="n"/>
      <c r="H62" s="15" t="n"/>
      <c r="I62" s="15" t="n"/>
      <c r="J62" s="17" t="n"/>
      <c r="K62" s="17" t="n"/>
      <c r="L62" s="18">
        <f>IF(J62="","",J62+K62)</f>
        <v/>
      </c>
      <c r="M62" s="17" t="n"/>
      <c r="N62" s="18">
        <f>IF(J62="","",L62-M62)</f>
        <v/>
      </c>
      <c r="O62" s="22">
        <f>IF(J62="","",IF(AND(K62&gt;0,I62&lt;&gt;"Tax invoice"),"No input VAT without a tax invoice",IF(AND(M62=0,OR(AND(G62="Goods",J62&gt;20000),AND(G62="Services",J62&gt;10000))),"Check withholding",IF(AND(H62="Cash",N62&gt;50000),"Above ETB 50,000: pay through the bank",""))))</f>
        <v/>
      </c>
    </row>
    <row r="63">
      <c r="A63" s="16" t="n"/>
      <c r="B63" s="15" t="n"/>
      <c r="C63" s="15" t="n"/>
      <c r="D63" s="15" t="n"/>
      <c r="E63" s="14" t="n"/>
      <c r="F63" s="22">
        <f>IF(E63="","",VLOOKUP(E63,Accounts!$A$2:$B$60,2,FALSE))</f>
        <v/>
      </c>
      <c r="G63" s="15" t="n"/>
      <c r="H63" s="15" t="n"/>
      <c r="I63" s="15" t="n"/>
      <c r="J63" s="17" t="n"/>
      <c r="K63" s="17" t="n"/>
      <c r="L63" s="18">
        <f>IF(J63="","",J63+K63)</f>
        <v/>
      </c>
      <c r="M63" s="17" t="n"/>
      <c r="N63" s="18">
        <f>IF(J63="","",L63-M63)</f>
        <v/>
      </c>
      <c r="O63" s="22">
        <f>IF(J63="","",IF(AND(K63&gt;0,I63&lt;&gt;"Tax invoice"),"No input VAT without a tax invoice",IF(AND(M63=0,OR(AND(G63="Goods",J63&gt;20000),AND(G63="Services",J63&gt;10000))),"Check withholding",IF(AND(H63="Cash",N63&gt;50000),"Above ETB 50,000: pay through the bank",""))))</f>
        <v/>
      </c>
    </row>
    <row r="64">
      <c r="A64" s="16" t="n"/>
      <c r="B64" s="15" t="n"/>
      <c r="C64" s="15" t="n"/>
      <c r="D64" s="15" t="n"/>
      <c r="E64" s="14" t="n"/>
      <c r="F64" s="22">
        <f>IF(E64="","",VLOOKUP(E64,Accounts!$A$2:$B$60,2,FALSE))</f>
        <v/>
      </c>
      <c r="G64" s="15" t="n"/>
      <c r="H64" s="15" t="n"/>
      <c r="I64" s="15" t="n"/>
      <c r="J64" s="17" t="n"/>
      <c r="K64" s="17" t="n"/>
      <c r="L64" s="18">
        <f>IF(J64="","",J64+K64)</f>
        <v/>
      </c>
      <c r="M64" s="17" t="n"/>
      <c r="N64" s="18">
        <f>IF(J64="","",L64-M64)</f>
        <v/>
      </c>
      <c r="O64" s="22">
        <f>IF(J64="","",IF(AND(K64&gt;0,I64&lt;&gt;"Tax invoice"),"No input VAT without a tax invoice",IF(AND(M64=0,OR(AND(G64="Goods",J64&gt;20000),AND(G64="Services",J64&gt;10000))),"Check withholding",IF(AND(H64="Cash",N64&gt;50000),"Above ETB 50,000: pay through the bank",""))))</f>
        <v/>
      </c>
    </row>
    <row r="65">
      <c r="A65" s="16" t="n"/>
      <c r="B65" s="15" t="n"/>
      <c r="C65" s="15" t="n"/>
      <c r="D65" s="15" t="n"/>
      <c r="E65" s="14" t="n"/>
      <c r="F65" s="22">
        <f>IF(E65="","",VLOOKUP(E65,Accounts!$A$2:$B$60,2,FALSE))</f>
        <v/>
      </c>
      <c r="G65" s="15" t="n"/>
      <c r="H65" s="15" t="n"/>
      <c r="I65" s="15" t="n"/>
      <c r="J65" s="17" t="n"/>
      <c r="K65" s="17" t="n"/>
      <c r="L65" s="18">
        <f>IF(J65="","",J65+K65)</f>
        <v/>
      </c>
      <c r="M65" s="17" t="n"/>
      <c r="N65" s="18">
        <f>IF(J65="","",L65-M65)</f>
        <v/>
      </c>
      <c r="O65" s="22">
        <f>IF(J65="","",IF(AND(K65&gt;0,I65&lt;&gt;"Tax invoice"),"No input VAT without a tax invoice",IF(AND(M65=0,OR(AND(G65="Goods",J65&gt;20000),AND(G65="Services",J65&gt;10000))),"Check withholding",IF(AND(H65="Cash",N65&gt;50000),"Above ETB 50,000: pay through the bank",""))))</f>
        <v/>
      </c>
    </row>
    <row r="66">
      <c r="A66" s="16" t="n"/>
      <c r="B66" s="15" t="n"/>
      <c r="C66" s="15" t="n"/>
      <c r="D66" s="15" t="n"/>
      <c r="E66" s="14" t="n"/>
      <c r="F66" s="22">
        <f>IF(E66="","",VLOOKUP(E66,Accounts!$A$2:$B$60,2,FALSE))</f>
        <v/>
      </c>
      <c r="G66" s="15" t="n"/>
      <c r="H66" s="15" t="n"/>
      <c r="I66" s="15" t="n"/>
      <c r="J66" s="17" t="n"/>
      <c r="K66" s="17" t="n"/>
      <c r="L66" s="18">
        <f>IF(J66="","",J66+K66)</f>
        <v/>
      </c>
      <c r="M66" s="17" t="n"/>
      <c r="N66" s="18">
        <f>IF(J66="","",L66-M66)</f>
        <v/>
      </c>
      <c r="O66" s="22">
        <f>IF(J66="","",IF(AND(K66&gt;0,I66&lt;&gt;"Tax invoice"),"No input VAT without a tax invoice",IF(AND(M66=0,OR(AND(G66="Goods",J66&gt;20000),AND(G66="Services",J66&gt;10000))),"Check withholding",IF(AND(H66="Cash",N66&gt;50000),"Above ETB 50,000: pay through the bank",""))))</f>
        <v/>
      </c>
    </row>
    <row r="67">
      <c r="A67" s="16" t="n"/>
      <c r="B67" s="15" t="n"/>
      <c r="C67" s="15" t="n"/>
      <c r="D67" s="15" t="n"/>
      <c r="E67" s="14" t="n"/>
      <c r="F67" s="22">
        <f>IF(E67="","",VLOOKUP(E67,Accounts!$A$2:$B$60,2,FALSE))</f>
        <v/>
      </c>
      <c r="G67" s="15" t="n"/>
      <c r="H67" s="15" t="n"/>
      <c r="I67" s="15" t="n"/>
      <c r="J67" s="17" t="n"/>
      <c r="K67" s="17" t="n"/>
      <c r="L67" s="18">
        <f>IF(J67="","",J67+K67)</f>
        <v/>
      </c>
      <c r="M67" s="17" t="n"/>
      <c r="N67" s="18">
        <f>IF(J67="","",L67-M67)</f>
        <v/>
      </c>
      <c r="O67" s="22">
        <f>IF(J67="","",IF(AND(K67&gt;0,I67&lt;&gt;"Tax invoice"),"No input VAT without a tax invoice",IF(AND(M67=0,OR(AND(G67="Goods",J67&gt;20000),AND(G67="Services",J67&gt;10000))),"Check withholding",IF(AND(H67="Cash",N67&gt;50000),"Above ETB 50,000: pay through the bank",""))))</f>
        <v/>
      </c>
    </row>
    <row r="68">
      <c r="A68" s="16" t="n"/>
      <c r="B68" s="15" t="n"/>
      <c r="C68" s="15" t="n"/>
      <c r="D68" s="15" t="n"/>
      <c r="E68" s="14" t="n"/>
      <c r="F68" s="22">
        <f>IF(E68="","",VLOOKUP(E68,Accounts!$A$2:$B$60,2,FALSE))</f>
        <v/>
      </c>
      <c r="G68" s="15" t="n"/>
      <c r="H68" s="15" t="n"/>
      <c r="I68" s="15" t="n"/>
      <c r="J68" s="17" t="n"/>
      <c r="K68" s="17" t="n"/>
      <c r="L68" s="18">
        <f>IF(J68="","",J68+K68)</f>
        <v/>
      </c>
      <c r="M68" s="17" t="n"/>
      <c r="N68" s="18">
        <f>IF(J68="","",L68-M68)</f>
        <v/>
      </c>
      <c r="O68" s="22">
        <f>IF(J68="","",IF(AND(K68&gt;0,I68&lt;&gt;"Tax invoice"),"No input VAT without a tax invoice",IF(AND(M68=0,OR(AND(G68="Goods",J68&gt;20000),AND(G68="Services",J68&gt;10000))),"Check withholding",IF(AND(H68="Cash",N68&gt;50000),"Above ETB 50,000: pay through the bank",""))))</f>
        <v/>
      </c>
    </row>
    <row r="69">
      <c r="A69" s="16" t="n"/>
      <c r="B69" s="15" t="n"/>
      <c r="C69" s="15" t="n"/>
      <c r="D69" s="15" t="n"/>
      <c r="E69" s="14" t="n"/>
      <c r="F69" s="22">
        <f>IF(E69="","",VLOOKUP(E69,Accounts!$A$2:$B$60,2,FALSE))</f>
        <v/>
      </c>
      <c r="G69" s="15" t="n"/>
      <c r="H69" s="15" t="n"/>
      <c r="I69" s="15" t="n"/>
      <c r="J69" s="17" t="n"/>
      <c r="K69" s="17" t="n"/>
      <c r="L69" s="18">
        <f>IF(J69="","",J69+K69)</f>
        <v/>
      </c>
      <c r="M69" s="17" t="n"/>
      <c r="N69" s="18">
        <f>IF(J69="","",L69-M69)</f>
        <v/>
      </c>
      <c r="O69" s="22">
        <f>IF(J69="","",IF(AND(K69&gt;0,I69&lt;&gt;"Tax invoice"),"No input VAT without a tax invoice",IF(AND(M69=0,OR(AND(G69="Goods",J69&gt;20000),AND(G69="Services",J69&gt;10000))),"Check withholding",IF(AND(H69="Cash",N69&gt;50000),"Above ETB 50,000: pay through the bank",""))))</f>
        <v/>
      </c>
    </row>
    <row r="70">
      <c r="A70" s="16" t="n"/>
      <c r="B70" s="15" t="n"/>
      <c r="C70" s="15" t="n"/>
      <c r="D70" s="15" t="n"/>
      <c r="E70" s="14" t="n"/>
      <c r="F70" s="22">
        <f>IF(E70="","",VLOOKUP(E70,Accounts!$A$2:$B$60,2,FALSE))</f>
        <v/>
      </c>
      <c r="G70" s="15" t="n"/>
      <c r="H70" s="15" t="n"/>
      <c r="I70" s="15" t="n"/>
      <c r="J70" s="17" t="n"/>
      <c r="K70" s="17" t="n"/>
      <c r="L70" s="18">
        <f>IF(J70="","",J70+K70)</f>
        <v/>
      </c>
      <c r="M70" s="17" t="n"/>
      <c r="N70" s="18">
        <f>IF(J70="","",L70-M70)</f>
        <v/>
      </c>
      <c r="O70" s="22">
        <f>IF(J70="","",IF(AND(K70&gt;0,I70&lt;&gt;"Tax invoice"),"No input VAT without a tax invoice",IF(AND(M70=0,OR(AND(G70="Goods",J70&gt;20000),AND(G70="Services",J70&gt;10000))),"Check withholding",IF(AND(H70="Cash",N70&gt;50000),"Above ETB 50,000: pay through the bank",""))))</f>
        <v/>
      </c>
    </row>
    <row r="71">
      <c r="A71" s="16" t="n"/>
      <c r="B71" s="15" t="n"/>
      <c r="C71" s="15" t="n"/>
      <c r="D71" s="15" t="n"/>
      <c r="E71" s="14" t="n"/>
      <c r="F71" s="22">
        <f>IF(E71="","",VLOOKUP(E71,Accounts!$A$2:$B$60,2,FALSE))</f>
        <v/>
      </c>
      <c r="G71" s="15" t="n"/>
      <c r="H71" s="15" t="n"/>
      <c r="I71" s="15" t="n"/>
      <c r="J71" s="17" t="n"/>
      <c r="K71" s="17" t="n"/>
      <c r="L71" s="18">
        <f>IF(J71="","",J71+K71)</f>
        <v/>
      </c>
      <c r="M71" s="17" t="n"/>
      <c r="N71" s="18">
        <f>IF(J71="","",L71-M71)</f>
        <v/>
      </c>
      <c r="O71" s="22">
        <f>IF(J71="","",IF(AND(K71&gt;0,I71&lt;&gt;"Tax invoice"),"No input VAT without a tax invoice",IF(AND(M71=0,OR(AND(G71="Goods",J71&gt;20000),AND(G71="Services",J71&gt;10000))),"Check withholding",IF(AND(H71="Cash",N71&gt;50000),"Above ETB 50,000: pay through the bank",""))))</f>
        <v/>
      </c>
    </row>
    <row r="72">
      <c r="A72" s="16" t="n"/>
      <c r="B72" s="15" t="n"/>
      <c r="C72" s="15" t="n"/>
      <c r="D72" s="15" t="n"/>
      <c r="E72" s="14" t="n"/>
      <c r="F72" s="22">
        <f>IF(E72="","",VLOOKUP(E72,Accounts!$A$2:$B$60,2,FALSE))</f>
        <v/>
      </c>
      <c r="G72" s="15" t="n"/>
      <c r="H72" s="15" t="n"/>
      <c r="I72" s="15" t="n"/>
      <c r="J72" s="17" t="n"/>
      <c r="K72" s="17" t="n"/>
      <c r="L72" s="18">
        <f>IF(J72="","",J72+K72)</f>
        <v/>
      </c>
      <c r="M72" s="17" t="n"/>
      <c r="N72" s="18">
        <f>IF(J72="","",L72-M72)</f>
        <v/>
      </c>
      <c r="O72" s="22">
        <f>IF(J72="","",IF(AND(K72&gt;0,I72&lt;&gt;"Tax invoice"),"No input VAT without a tax invoice",IF(AND(M72=0,OR(AND(G72="Goods",J72&gt;20000),AND(G72="Services",J72&gt;10000))),"Check withholding",IF(AND(H72="Cash",N72&gt;50000),"Above ETB 50,000: pay through the bank",""))))</f>
        <v/>
      </c>
    </row>
    <row r="73">
      <c r="A73" s="16" t="n"/>
      <c r="B73" s="15" t="n"/>
      <c r="C73" s="15" t="n"/>
      <c r="D73" s="15" t="n"/>
      <c r="E73" s="14" t="n"/>
      <c r="F73" s="22">
        <f>IF(E73="","",VLOOKUP(E73,Accounts!$A$2:$B$60,2,FALSE))</f>
        <v/>
      </c>
      <c r="G73" s="15" t="n"/>
      <c r="H73" s="15" t="n"/>
      <c r="I73" s="15" t="n"/>
      <c r="J73" s="17" t="n"/>
      <c r="K73" s="17" t="n"/>
      <c r="L73" s="18">
        <f>IF(J73="","",J73+K73)</f>
        <v/>
      </c>
      <c r="M73" s="17" t="n"/>
      <c r="N73" s="18">
        <f>IF(J73="","",L73-M73)</f>
        <v/>
      </c>
      <c r="O73" s="22">
        <f>IF(J73="","",IF(AND(K73&gt;0,I73&lt;&gt;"Tax invoice"),"No input VAT without a tax invoice",IF(AND(M73=0,OR(AND(G73="Goods",J73&gt;20000),AND(G73="Services",J73&gt;10000))),"Check withholding",IF(AND(H73="Cash",N73&gt;50000),"Above ETB 50,000: pay through the bank",""))))</f>
        <v/>
      </c>
    </row>
    <row r="74">
      <c r="A74" s="16" t="n"/>
      <c r="B74" s="15" t="n"/>
      <c r="C74" s="15" t="n"/>
      <c r="D74" s="15" t="n"/>
      <c r="E74" s="14" t="n"/>
      <c r="F74" s="22">
        <f>IF(E74="","",VLOOKUP(E74,Accounts!$A$2:$B$60,2,FALSE))</f>
        <v/>
      </c>
      <c r="G74" s="15" t="n"/>
      <c r="H74" s="15" t="n"/>
      <c r="I74" s="15" t="n"/>
      <c r="J74" s="17" t="n"/>
      <c r="K74" s="17" t="n"/>
      <c r="L74" s="18">
        <f>IF(J74="","",J74+K74)</f>
        <v/>
      </c>
      <c r="M74" s="17" t="n"/>
      <c r="N74" s="18">
        <f>IF(J74="","",L74-M74)</f>
        <v/>
      </c>
      <c r="O74" s="22">
        <f>IF(J74="","",IF(AND(K74&gt;0,I74&lt;&gt;"Tax invoice"),"No input VAT without a tax invoice",IF(AND(M74=0,OR(AND(G74="Goods",J74&gt;20000),AND(G74="Services",J74&gt;10000))),"Check withholding",IF(AND(H74="Cash",N74&gt;50000),"Above ETB 50,000: pay through the bank",""))))</f>
        <v/>
      </c>
    </row>
    <row r="75">
      <c r="A75" s="16" t="n"/>
      <c r="B75" s="15" t="n"/>
      <c r="C75" s="15" t="n"/>
      <c r="D75" s="15" t="n"/>
      <c r="E75" s="14" t="n"/>
      <c r="F75" s="22">
        <f>IF(E75="","",VLOOKUP(E75,Accounts!$A$2:$B$60,2,FALSE))</f>
        <v/>
      </c>
      <c r="G75" s="15" t="n"/>
      <c r="H75" s="15" t="n"/>
      <c r="I75" s="15" t="n"/>
      <c r="J75" s="17" t="n"/>
      <c r="K75" s="17" t="n"/>
      <c r="L75" s="18">
        <f>IF(J75="","",J75+K75)</f>
        <v/>
      </c>
      <c r="M75" s="17" t="n"/>
      <c r="N75" s="18">
        <f>IF(J75="","",L75-M75)</f>
        <v/>
      </c>
      <c r="O75" s="22">
        <f>IF(J75="","",IF(AND(K75&gt;0,I75&lt;&gt;"Tax invoice"),"No input VAT without a tax invoice",IF(AND(M75=0,OR(AND(G75="Goods",J75&gt;20000),AND(G75="Services",J75&gt;10000))),"Check withholding",IF(AND(H75="Cash",N75&gt;50000),"Above ETB 50,000: pay through the bank",""))))</f>
        <v/>
      </c>
    </row>
    <row r="76">
      <c r="A76" s="16" t="n"/>
      <c r="B76" s="15" t="n"/>
      <c r="C76" s="15" t="n"/>
      <c r="D76" s="15" t="n"/>
      <c r="E76" s="14" t="n"/>
      <c r="F76" s="22">
        <f>IF(E76="","",VLOOKUP(E76,Accounts!$A$2:$B$60,2,FALSE))</f>
        <v/>
      </c>
      <c r="G76" s="15" t="n"/>
      <c r="H76" s="15" t="n"/>
      <c r="I76" s="15" t="n"/>
      <c r="J76" s="17" t="n"/>
      <c r="K76" s="17" t="n"/>
      <c r="L76" s="18">
        <f>IF(J76="","",J76+K76)</f>
        <v/>
      </c>
      <c r="M76" s="17" t="n"/>
      <c r="N76" s="18">
        <f>IF(J76="","",L76-M76)</f>
        <v/>
      </c>
      <c r="O76" s="22">
        <f>IF(J76="","",IF(AND(K76&gt;0,I76&lt;&gt;"Tax invoice"),"No input VAT without a tax invoice",IF(AND(M76=0,OR(AND(G76="Goods",J76&gt;20000),AND(G76="Services",J76&gt;10000))),"Check withholding",IF(AND(H76="Cash",N76&gt;50000),"Above ETB 50,000: pay through the bank",""))))</f>
        <v/>
      </c>
    </row>
    <row r="77">
      <c r="A77" s="16" t="n"/>
      <c r="B77" s="15" t="n"/>
      <c r="C77" s="15" t="n"/>
      <c r="D77" s="15" t="n"/>
      <c r="E77" s="14" t="n"/>
      <c r="F77" s="22">
        <f>IF(E77="","",VLOOKUP(E77,Accounts!$A$2:$B$60,2,FALSE))</f>
        <v/>
      </c>
      <c r="G77" s="15" t="n"/>
      <c r="H77" s="15" t="n"/>
      <c r="I77" s="15" t="n"/>
      <c r="J77" s="17" t="n"/>
      <c r="K77" s="17" t="n"/>
      <c r="L77" s="18">
        <f>IF(J77="","",J77+K77)</f>
        <v/>
      </c>
      <c r="M77" s="17" t="n"/>
      <c r="N77" s="18">
        <f>IF(J77="","",L77-M77)</f>
        <v/>
      </c>
      <c r="O77" s="22">
        <f>IF(J77="","",IF(AND(K77&gt;0,I77&lt;&gt;"Tax invoice"),"No input VAT without a tax invoice",IF(AND(M77=0,OR(AND(G77="Goods",J77&gt;20000),AND(G77="Services",J77&gt;10000))),"Check withholding",IF(AND(H77="Cash",N77&gt;50000),"Above ETB 50,000: pay through the bank",""))))</f>
        <v/>
      </c>
    </row>
    <row r="78">
      <c r="A78" s="16" t="n"/>
      <c r="B78" s="15" t="n"/>
      <c r="C78" s="15" t="n"/>
      <c r="D78" s="15" t="n"/>
      <c r="E78" s="14" t="n"/>
      <c r="F78" s="22">
        <f>IF(E78="","",VLOOKUP(E78,Accounts!$A$2:$B$60,2,FALSE))</f>
        <v/>
      </c>
      <c r="G78" s="15" t="n"/>
      <c r="H78" s="15" t="n"/>
      <c r="I78" s="15" t="n"/>
      <c r="J78" s="17" t="n"/>
      <c r="K78" s="17" t="n"/>
      <c r="L78" s="18">
        <f>IF(J78="","",J78+K78)</f>
        <v/>
      </c>
      <c r="M78" s="17" t="n"/>
      <c r="N78" s="18">
        <f>IF(J78="","",L78-M78)</f>
        <v/>
      </c>
      <c r="O78" s="22">
        <f>IF(J78="","",IF(AND(K78&gt;0,I78&lt;&gt;"Tax invoice"),"No input VAT without a tax invoice",IF(AND(M78=0,OR(AND(G78="Goods",J78&gt;20000),AND(G78="Services",J78&gt;10000))),"Check withholding",IF(AND(H78="Cash",N78&gt;50000),"Above ETB 50,000: pay through the bank",""))))</f>
        <v/>
      </c>
    </row>
    <row r="79">
      <c r="A79" s="16" t="n"/>
      <c r="B79" s="15" t="n"/>
      <c r="C79" s="15" t="n"/>
      <c r="D79" s="15" t="n"/>
      <c r="E79" s="14" t="n"/>
      <c r="F79" s="22">
        <f>IF(E79="","",VLOOKUP(E79,Accounts!$A$2:$B$60,2,FALSE))</f>
        <v/>
      </c>
      <c r="G79" s="15" t="n"/>
      <c r="H79" s="15" t="n"/>
      <c r="I79" s="15" t="n"/>
      <c r="J79" s="17" t="n"/>
      <c r="K79" s="17" t="n"/>
      <c r="L79" s="18">
        <f>IF(J79="","",J79+K79)</f>
        <v/>
      </c>
      <c r="M79" s="17" t="n"/>
      <c r="N79" s="18">
        <f>IF(J79="","",L79-M79)</f>
        <v/>
      </c>
      <c r="O79" s="22">
        <f>IF(J79="","",IF(AND(K79&gt;0,I79&lt;&gt;"Tax invoice"),"No input VAT without a tax invoice",IF(AND(M79=0,OR(AND(G79="Goods",J79&gt;20000),AND(G79="Services",J79&gt;10000))),"Check withholding",IF(AND(H79="Cash",N79&gt;50000),"Above ETB 50,000: pay through the bank",""))))</f>
        <v/>
      </c>
    </row>
    <row r="80">
      <c r="A80" s="16" t="n"/>
      <c r="B80" s="15" t="n"/>
      <c r="C80" s="15" t="n"/>
      <c r="D80" s="15" t="n"/>
      <c r="E80" s="14" t="n"/>
      <c r="F80" s="22">
        <f>IF(E80="","",VLOOKUP(E80,Accounts!$A$2:$B$60,2,FALSE))</f>
        <v/>
      </c>
      <c r="G80" s="15" t="n"/>
      <c r="H80" s="15" t="n"/>
      <c r="I80" s="15" t="n"/>
      <c r="J80" s="17" t="n"/>
      <c r="K80" s="17" t="n"/>
      <c r="L80" s="18">
        <f>IF(J80="","",J80+K80)</f>
        <v/>
      </c>
      <c r="M80" s="17" t="n"/>
      <c r="N80" s="18">
        <f>IF(J80="","",L80-M80)</f>
        <v/>
      </c>
      <c r="O80" s="22">
        <f>IF(J80="","",IF(AND(K80&gt;0,I80&lt;&gt;"Tax invoice"),"No input VAT without a tax invoice",IF(AND(M80=0,OR(AND(G80="Goods",J80&gt;20000),AND(G80="Services",J80&gt;10000))),"Check withholding",IF(AND(H80="Cash",N80&gt;50000),"Above ETB 50,000: pay through the bank",""))))</f>
        <v/>
      </c>
    </row>
    <row r="81">
      <c r="A81" s="16" t="n"/>
      <c r="B81" s="15" t="n"/>
      <c r="C81" s="15" t="n"/>
      <c r="D81" s="15" t="n"/>
      <c r="E81" s="14" t="n"/>
      <c r="F81" s="22">
        <f>IF(E81="","",VLOOKUP(E81,Accounts!$A$2:$B$60,2,FALSE))</f>
        <v/>
      </c>
      <c r="G81" s="15" t="n"/>
      <c r="H81" s="15" t="n"/>
      <c r="I81" s="15" t="n"/>
      <c r="J81" s="17" t="n"/>
      <c r="K81" s="17" t="n"/>
      <c r="L81" s="18">
        <f>IF(J81="","",J81+K81)</f>
        <v/>
      </c>
      <c r="M81" s="17" t="n"/>
      <c r="N81" s="18">
        <f>IF(J81="","",L81-M81)</f>
        <v/>
      </c>
      <c r="O81" s="22">
        <f>IF(J81="","",IF(AND(K81&gt;0,I81&lt;&gt;"Tax invoice"),"No input VAT without a tax invoice",IF(AND(M81=0,OR(AND(G81="Goods",J81&gt;20000),AND(G81="Services",J81&gt;10000))),"Check withholding",IF(AND(H81="Cash",N81&gt;50000),"Above ETB 50,000: pay through the bank",""))))</f>
        <v/>
      </c>
    </row>
    <row r="82">
      <c r="A82" s="16" t="n"/>
      <c r="B82" s="15" t="n"/>
      <c r="C82" s="15" t="n"/>
      <c r="D82" s="15" t="n"/>
      <c r="E82" s="14" t="n"/>
      <c r="F82" s="22">
        <f>IF(E82="","",VLOOKUP(E82,Accounts!$A$2:$B$60,2,FALSE))</f>
        <v/>
      </c>
      <c r="G82" s="15" t="n"/>
      <c r="H82" s="15" t="n"/>
      <c r="I82" s="15" t="n"/>
      <c r="J82" s="17" t="n"/>
      <c r="K82" s="17" t="n"/>
      <c r="L82" s="18">
        <f>IF(J82="","",J82+K82)</f>
        <v/>
      </c>
      <c r="M82" s="17" t="n"/>
      <c r="N82" s="18">
        <f>IF(J82="","",L82-M82)</f>
        <v/>
      </c>
      <c r="O82" s="22">
        <f>IF(J82="","",IF(AND(K82&gt;0,I82&lt;&gt;"Tax invoice"),"No input VAT without a tax invoice",IF(AND(M82=0,OR(AND(G82="Goods",J82&gt;20000),AND(G82="Services",J82&gt;10000))),"Check withholding",IF(AND(H82="Cash",N82&gt;50000),"Above ETB 50,000: pay through the bank",""))))</f>
        <v/>
      </c>
    </row>
    <row r="83">
      <c r="A83" s="16" t="n"/>
      <c r="B83" s="15" t="n"/>
      <c r="C83" s="15" t="n"/>
      <c r="D83" s="15" t="n"/>
      <c r="E83" s="14" t="n"/>
      <c r="F83" s="22">
        <f>IF(E83="","",VLOOKUP(E83,Accounts!$A$2:$B$60,2,FALSE))</f>
        <v/>
      </c>
      <c r="G83" s="15" t="n"/>
      <c r="H83" s="15" t="n"/>
      <c r="I83" s="15" t="n"/>
      <c r="J83" s="17" t="n"/>
      <c r="K83" s="17" t="n"/>
      <c r="L83" s="18">
        <f>IF(J83="","",J83+K83)</f>
        <v/>
      </c>
      <c r="M83" s="17" t="n"/>
      <c r="N83" s="18">
        <f>IF(J83="","",L83-M83)</f>
        <v/>
      </c>
      <c r="O83" s="22">
        <f>IF(J83="","",IF(AND(K83&gt;0,I83&lt;&gt;"Tax invoice"),"No input VAT without a tax invoice",IF(AND(M83=0,OR(AND(G83="Goods",J83&gt;20000),AND(G83="Services",J83&gt;10000))),"Check withholding",IF(AND(H83="Cash",N83&gt;50000),"Above ETB 50,000: pay through the bank",""))))</f>
        <v/>
      </c>
    </row>
    <row r="84">
      <c r="A84" s="16" t="n"/>
      <c r="B84" s="15" t="n"/>
      <c r="C84" s="15" t="n"/>
      <c r="D84" s="15" t="n"/>
      <c r="E84" s="14" t="n"/>
      <c r="F84" s="22">
        <f>IF(E84="","",VLOOKUP(E84,Accounts!$A$2:$B$60,2,FALSE))</f>
        <v/>
      </c>
      <c r="G84" s="15" t="n"/>
      <c r="H84" s="15" t="n"/>
      <c r="I84" s="15" t="n"/>
      <c r="J84" s="17" t="n"/>
      <c r="K84" s="17" t="n"/>
      <c r="L84" s="18">
        <f>IF(J84="","",J84+K84)</f>
        <v/>
      </c>
      <c r="M84" s="17" t="n"/>
      <c r="N84" s="18">
        <f>IF(J84="","",L84-M84)</f>
        <v/>
      </c>
      <c r="O84" s="22">
        <f>IF(J84="","",IF(AND(K84&gt;0,I84&lt;&gt;"Tax invoice"),"No input VAT without a tax invoice",IF(AND(M84=0,OR(AND(G84="Goods",J84&gt;20000),AND(G84="Services",J84&gt;10000))),"Check withholding",IF(AND(H84="Cash",N84&gt;50000),"Above ETB 50,000: pay through the bank",""))))</f>
        <v/>
      </c>
    </row>
    <row r="85">
      <c r="A85" s="16" t="n"/>
      <c r="B85" s="15" t="n"/>
      <c r="C85" s="15" t="n"/>
      <c r="D85" s="15" t="n"/>
      <c r="E85" s="14" t="n"/>
      <c r="F85" s="22">
        <f>IF(E85="","",VLOOKUP(E85,Accounts!$A$2:$B$60,2,FALSE))</f>
        <v/>
      </c>
      <c r="G85" s="15" t="n"/>
      <c r="H85" s="15" t="n"/>
      <c r="I85" s="15" t="n"/>
      <c r="J85" s="17" t="n"/>
      <c r="K85" s="17" t="n"/>
      <c r="L85" s="18">
        <f>IF(J85="","",J85+K85)</f>
        <v/>
      </c>
      <c r="M85" s="17" t="n"/>
      <c r="N85" s="18">
        <f>IF(J85="","",L85-M85)</f>
        <v/>
      </c>
      <c r="O85" s="22">
        <f>IF(J85="","",IF(AND(K85&gt;0,I85&lt;&gt;"Tax invoice"),"No input VAT without a tax invoice",IF(AND(M85=0,OR(AND(G85="Goods",J85&gt;20000),AND(G85="Services",J85&gt;10000))),"Check withholding",IF(AND(H85="Cash",N85&gt;50000),"Above ETB 50,000: pay through the bank",""))))</f>
        <v/>
      </c>
    </row>
    <row r="86">
      <c r="A86" s="16" t="n"/>
      <c r="B86" s="15" t="n"/>
      <c r="C86" s="15" t="n"/>
      <c r="D86" s="15" t="n"/>
      <c r="E86" s="14" t="n"/>
      <c r="F86" s="22">
        <f>IF(E86="","",VLOOKUP(E86,Accounts!$A$2:$B$60,2,FALSE))</f>
        <v/>
      </c>
      <c r="G86" s="15" t="n"/>
      <c r="H86" s="15" t="n"/>
      <c r="I86" s="15" t="n"/>
      <c r="J86" s="17" t="n"/>
      <c r="K86" s="17" t="n"/>
      <c r="L86" s="18">
        <f>IF(J86="","",J86+K86)</f>
        <v/>
      </c>
      <c r="M86" s="17" t="n"/>
      <c r="N86" s="18">
        <f>IF(J86="","",L86-M86)</f>
        <v/>
      </c>
      <c r="O86" s="22">
        <f>IF(J86="","",IF(AND(K86&gt;0,I86&lt;&gt;"Tax invoice"),"No input VAT without a tax invoice",IF(AND(M86=0,OR(AND(G86="Goods",J86&gt;20000),AND(G86="Services",J86&gt;10000))),"Check withholding",IF(AND(H86="Cash",N86&gt;50000),"Above ETB 50,000: pay through the bank",""))))</f>
        <v/>
      </c>
    </row>
    <row r="87">
      <c r="A87" s="16" t="n"/>
      <c r="B87" s="15" t="n"/>
      <c r="C87" s="15" t="n"/>
      <c r="D87" s="15" t="n"/>
      <c r="E87" s="14" t="n"/>
      <c r="F87" s="22">
        <f>IF(E87="","",VLOOKUP(E87,Accounts!$A$2:$B$60,2,FALSE))</f>
        <v/>
      </c>
      <c r="G87" s="15" t="n"/>
      <c r="H87" s="15" t="n"/>
      <c r="I87" s="15" t="n"/>
      <c r="J87" s="17" t="n"/>
      <c r="K87" s="17" t="n"/>
      <c r="L87" s="18">
        <f>IF(J87="","",J87+K87)</f>
        <v/>
      </c>
      <c r="M87" s="17" t="n"/>
      <c r="N87" s="18">
        <f>IF(J87="","",L87-M87)</f>
        <v/>
      </c>
      <c r="O87" s="22">
        <f>IF(J87="","",IF(AND(K87&gt;0,I87&lt;&gt;"Tax invoice"),"No input VAT without a tax invoice",IF(AND(M87=0,OR(AND(G87="Goods",J87&gt;20000),AND(G87="Services",J87&gt;10000))),"Check withholding",IF(AND(H87="Cash",N87&gt;50000),"Above ETB 50,000: pay through the bank",""))))</f>
        <v/>
      </c>
    </row>
    <row r="88">
      <c r="A88" s="16" t="n"/>
      <c r="B88" s="15" t="n"/>
      <c r="C88" s="15" t="n"/>
      <c r="D88" s="15" t="n"/>
      <c r="E88" s="14" t="n"/>
      <c r="F88" s="22">
        <f>IF(E88="","",VLOOKUP(E88,Accounts!$A$2:$B$60,2,FALSE))</f>
        <v/>
      </c>
      <c r="G88" s="15" t="n"/>
      <c r="H88" s="15" t="n"/>
      <c r="I88" s="15" t="n"/>
      <c r="J88" s="17" t="n"/>
      <c r="K88" s="17" t="n"/>
      <c r="L88" s="18">
        <f>IF(J88="","",J88+K88)</f>
        <v/>
      </c>
      <c r="M88" s="17" t="n"/>
      <c r="N88" s="18">
        <f>IF(J88="","",L88-M88)</f>
        <v/>
      </c>
      <c r="O88" s="22">
        <f>IF(J88="","",IF(AND(K88&gt;0,I88&lt;&gt;"Tax invoice"),"No input VAT without a tax invoice",IF(AND(M88=0,OR(AND(G88="Goods",J88&gt;20000),AND(G88="Services",J88&gt;10000))),"Check withholding",IF(AND(H88="Cash",N88&gt;50000),"Above ETB 50,000: pay through the bank",""))))</f>
        <v/>
      </c>
    </row>
    <row r="89">
      <c r="A89" s="16" t="n"/>
      <c r="B89" s="15" t="n"/>
      <c r="C89" s="15" t="n"/>
      <c r="D89" s="15" t="n"/>
      <c r="E89" s="14" t="n"/>
      <c r="F89" s="22">
        <f>IF(E89="","",VLOOKUP(E89,Accounts!$A$2:$B$60,2,FALSE))</f>
        <v/>
      </c>
      <c r="G89" s="15" t="n"/>
      <c r="H89" s="15" t="n"/>
      <c r="I89" s="15" t="n"/>
      <c r="J89" s="17" t="n"/>
      <c r="K89" s="17" t="n"/>
      <c r="L89" s="18">
        <f>IF(J89="","",J89+K89)</f>
        <v/>
      </c>
      <c r="M89" s="17" t="n"/>
      <c r="N89" s="18">
        <f>IF(J89="","",L89-M89)</f>
        <v/>
      </c>
      <c r="O89" s="22">
        <f>IF(J89="","",IF(AND(K89&gt;0,I89&lt;&gt;"Tax invoice"),"No input VAT without a tax invoice",IF(AND(M89=0,OR(AND(G89="Goods",J89&gt;20000),AND(G89="Services",J89&gt;10000))),"Check withholding",IF(AND(H89="Cash",N89&gt;50000),"Above ETB 50,000: pay through the bank",""))))</f>
        <v/>
      </c>
    </row>
    <row r="90">
      <c r="A90" s="16" t="n"/>
      <c r="B90" s="15" t="n"/>
      <c r="C90" s="15" t="n"/>
      <c r="D90" s="15" t="n"/>
      <c r="E90" s="14" t="n"/>
      <c r="F90" s="22">
        <f>IF(E90="","",VLOOKUP(E90,Accounts!$A$2:$B$60,2,FALSE))</f>
        <v/>
      </c>
      <c r="G90" s="15" t="n"/>
      <c r="H90" s="15" t="n"/>
      <c r="I90" s="15" t="n"/>
      <c r="J90" s="17" t="n"/>
      <c r="K90" s="17" t="n"/>
      <c r="L90" s="18">
        <f>IF(J90="","",J90+K90)</f>
        <v/>
      </c>
      <c r="M90" s="17" t="n"/>
      <c r="N90" s="18">
        <f>IF(J90="","",L90-M90)</f>
        <v/>
      </c>
      <c r="O90" s="22">
        <f>IF(J90="","",IF(AND(K90&gt;0,I90&lt;&gt;"Tax invoice"),"No input VAT without a tax invoice",IF(AND(M90=0,OR(AND(G90="Goods",J90&gt;20000),AND(G90="Services",J90&gt;10000))),"Check withholding",IF(AND(H90="Cash",N90&gt;50000),"Above ETB 50,000: pay through the bank",""))))</f>
        <v/>
      </c>
    </row>
    <row r="91">
      <c r="A91" s="16" t="n"/>
      <c r="B91" s="15" t="n"/>
      <c r="C91" s="15" t="n"/>
      <c r="D91" s="15" t="n"/>
      <c r="E91" s="14" t="n"/>
      <c r="F91" s="22">
        <f>IF(E91="","",VLOOKUP(E91,Accounts!$A$2:$B$60,2,FALSE))</f>
        <v/>
      </c>
      <c r="G91" s="15" t="n"/>
      <c r="H91" s="15" t="n"/>
      <c r="I91" s="15" t="n"/>
      <c r="J91" s="17" t="n"/>
      <c r="K91" s="17" t="n"/>
      <c r="L91" s="18">
        <f>IF(J91="","",J91+K91)</f>
        <v/>
      </c>
      <c r="M91" s="17" t="n"/>
      <c r="N91" s="18">
        <f>IF(J91="","",L91-M91)</f>
        <v/>
      </c>
      <c r="O91" s="22">
        <f>IF(J91="","",IF(AND(K91&gt;0,I91&lt;&gt;"Tax invoice"),"No input VAT without a tax invoice",IF(AND(M91=0,OR(AND(G91="Goods",J91&gt;20000),AND(G91="Services",J91&gt;10000))),"Check withholding",IF(AND(H91="Cash",N91&gt;50000),"Above ETB 50,000: pay through the bank",""))))</f>
        <v/>
      </c>
    </row>
    <row r="92">
      <c r="A92" s="16" t="n"/>
      <c r="B92" s="15" t="n"/>
      <c r="C92" s="15" t="n"/>
      <c r="D92" s="15" t="n"/>
      <c r="E92" s="14" t="n"/>
      <c r="F92" s="22">
        <f>IF(E92="","",VLOOKUP(E92,Accounts!$A$2:$B$60,2,FALSE))</f>
        <v/>
      </c>
      <c r="G92" s="15" t="n"/>
      <c r="H92" s="15" t="n"/>
      <c r="I92" s="15" t="n"/>
      <c r="J92" s="17" t="n"/>
      <c r="K92" s="17" t="n"/>
      <c r="L92" s="18">
        <f>IF(J92="","",J92+K92)</f>
        <v/>
      </c>
      <c r="M92" s="17" t="n"/>
      <c r="N92" s="18">
        <f>IF(J92="","",L92-M92)</f>
        <v/>
      </c>
      <c r="O92" s="22">
        <f>IF(J92="","",IF(AND(K92&gt;0,I92&lt;&gt;"Tax invoice"),"No input VAT without a tax invoice",IF(AND(M92=0,OR(AND(G92="Goods",J92&gt;20000),AND(G92="Services",J92&gt;10000))),"Check withholding",IF(AND(H92="Cash",N92&gt;50000),"Above ETB 50,000: pay through the bank",""))))</f>
        <v/>
      </c>
    </row>
    <row r="93">
      <c r="A93" s="16" t="n"/>
      <c r="B93" s="15" t="n"/>
      <c r="C93" s="15" t="n"/>
      <c r="D93" s="15" t="n"/>
      <c r="E93" s="14" t="n"/>
      <c r="F93" s="22">
        <f>IF(E93="","",VLOOKUP(E93,Accounts!$A$2:$B$60,2,FALSE))</f>
        <v/>
      </c>
      <c r="G93" s="15" t="n"/>
      <c r="H93" s="15" t="n"/>
      <c r="I93" s="15" t="n"/>
      <c r="J93" s="17" t="n"/>
      <c r="K93" s="17" t="n"/>
      <c r="L93" s="18">
        <f>IF(J93="","",J93+K93)</f>
        <v/>
      </c>
      <c r="M93" s="17" t="n"/>
      <c r="N93" s="18">
        <f>IF(J93="","",L93-M93)</f>
        <v/>
      </c>
      <c r="O93" s="22">
        <f>IF(J93="","",IF(AND(K93&gt;0,I93&lt;&gt;"Tax invoice"),"No input VAT without a tax invoice",IF(AND(M93=0,OR(AND(G93="Goods",J93&gt;20000),AND(G93="Services",J93&gt;10000))),"Check withholding",IF(AND(H93="Cash",N93&gt;50000),"Above ETB 50,000: pay through the bank",""))))</f>
        <v/>
      </c>
    </row>
    <row r="94">
      <c r="A94" s="16" t="n"/>
      <c r="B94" s="15" t="n"/>
      <c r="C94" s="15" t="n"/>
      <c r="D94" s="15" t="n"/>
      <c r="E94" s="14" t="n"/>
      <c r="F94" s="22">
        <f>IF(E94="","",VLOOKUP(E94,Accounts!$A$2:$B$60,2,FALSE))</f>
        <v/>
      </c>
      <c r="G94" s="15" t="n"/>
      <c r="H94" s="15" t="n"/>
      <c r="I94" s="15" t="n"/>
      <c r="J94" s="17" t="n"/>
      <c r="K94" s="17" t="n"/>
      <c r="L94" s="18">
        <f>IF(J94="","",J94+K94)</f>
        <v/>
      </c>
      <c r="M94" s="17" t="n"/>
      <c r="N94" s="18">
        <f>IF(J94="","",L94-M94)</f>
        <v/>
      </c>
      <c r="O94" s="22">
        <f>IF(J94="","",IF(AND(K94&gt;0,I94&lt;&gt;"Tax invoice"),"No input VAT without a tax invoice",IF(AND(M94=0,OR(AND(G94="Goods",J94&gt;20000),AND(G94="Services",J94&gt;10000))),"Check withholding",IF(AND(H94="Cash",N94&gt;50000),"Above ETB 50,000: pay through the bank",""))))</f>
        <v/>
      </c>
    </row>
    <row r="95">
      <c r="A95" s="16" t="n"/>
      <c r="B95" s="15" t="n"/>
      <c r="C95" s="15" t="n"/>
      <c r="D95" s="15" t="n"/>
      <c r="E95" s="14" t="n"/>
      <c r="F95" s="22">
        <f>IF(E95="","",VLOOKUP(E95,Accounts!$A$2:$B$60,2,FALSE))</f>
        <v/>
      </c>
      <c r="G95" s="15" t="n"/>
      <c r="H95" s="15" t="n"/>
      <c r="I95" s="15" t="n"/>
      <c r="J95" s="17" t="n"/>
      <c r="K95" s="17" t="n"/>
      <c r="L95" s="18">
        <f>IF(J95="","",J95+K95)</f>
        <v/>
      </c>
      <c r="M95" s="17" t="n"/>
      <c r="N95" s="18">
        <f>IF(J95="","",L95-M95)</f>
        <v/>
      </c>
      <c r="O95" s="22">
        <f>IF(J95="","",IF(AND(K95&gt;0,I95&lt;&gt;"Tax invoice"),"No input VAT without a tax invoice",IF(AND(M95=0,OR(AND(G95="Goods",J95&gt;20000),AND(G95="Services",J95&gt;10000))),"Check withholding",IF(AND(H95="Cash",N95&gt;50000),"Above ETB 50,000: pay through the bank",""))))</f>
        <v/>
      </c>
    </row>
    <row r="96">
      <c r="A96" s="16" t="n"/>
      <c r="B96" s="15" t="n"/>
      <c r="C96" s="15" t="n"/>
      <c r="D96" s="15" t="n"/>
      <c r="E96" s="14" t="n"/>
      <c r="F96" s="22">
        <f>IF(E96="","",VLOOKUP(E96,Accounts!$A$2:$B$60,2,FALSE))</f>
        <v/>
      </c>
      <c r="G96" s="15" t="n"/>
      <c r="H96" s="15" t="n"/>
      <c r="I96" s="15" t="n"/>
      <c r="J96" s="17" t="n"/>
      <c r="K96" s="17" t="n"/>
      <c r="L96" s="18">
        <f>IF(J96="","",J96+K96)</f>
        <v/>
      </c>
      <c r="M96" s="17" t="n"/>
      <c r="N96" s="18">
        <f>IF(J96="","",L96-M96)</f>
        <v/>
      </c>
      <c r="O96" s="22">
        <f>IF(J96="","",IF(AND(K96&gt;0,I96&lt;&gt;"Tax invoice"),"No input VAT without a tax invoice",IF(AND(M96=0,OR(AND(G96="Goods",J96&gt;20000),AND(G96="Services",J96&gt;10000))),"Check withholding",IF(AND(H96="Cash",N96&gt;50000),"Above ETB 50,000: pay through the bank",""))))</f>
        <v/>
      </c>
    </row>
    <row r="97">
      <c r="A97" s="16" t="n"/>
      <c r="B97" s="15" t="n"/>
      <c r="C97" s="15" t="n"/>
      <c r="D97" s="15" t="n"/>
      <c r="E97" s="14" t="n"/>
      <c r="F97" s="22">
        <f>IF(E97="","",VLOOKUP(E97,Accounts!$A$2:$B$60,2,FALSE))</f>
        <v/>
      </c>
      <c r="G97" s="15" t="n"/>
      <c r="H97" s="15" t="n"/>
      <c r="I97" s="15" t="n"/>
      <c r="J97" s="17" t="n"/>
      <c r="K97" s="17" t="n"/>
      <c r="L97" s="18">
        <f>IF(J97="","",J97+K97)</f>
        <v/>
      </c>
      <c r="M97" s="17" t="n"/>
      <c r="N97" s="18">
        <f>IF(J97="","",L97-M97)</f>
        <v/>
      </c>
      <c r="O97" s="22">
        <f>IF(J97="","",IF(AND(K97&gt;0,I97&lt;&gt;"Tax invoice"),"No input VAT without a tax invoice",IF(AND(M97=0,OR(AND(G97="Goods",J97&gt;20000),AND(G97="Services",J97&gt;10000))),"Check withholding",IF(AND(H97="Cash",N97&gt;50000),"Above ETB 50,000: pay through the bank",""))))</f>
        <v/>
      </c>
    </row>
    <row r="98">
      <c r="A98" s="16" t="n"/>
      <c r="B98" s="15" t="n"/>
      <c r="C98" s="15" t="n"/>
      <c r="D98" s="15" t="n"/>
      <c r="E98" s="14" t="n"/>
      <c r="F98" s="22">
        <f>IF(E98="","",VLOOKUP(E98,Accounts!$A$2:$B$60,2,FALSE))</f>
        <v/>
      </c>
      <c r="G98" s="15" t="n"/>
      <c r="H98" s="15" t="n"/>
      <c r="I98" s="15" t="n"/>
      <c r="J98" s="17" t="n"/>
      <c r="K98" s="17" t="n"/>
      <c r="L98" s="18">
        <f>IF(J98="","",J98+K98)</f>
        <v/>
      </c>
      <c r="M98" s="17" t="n"/>
      <c r="N98" s="18">
        <f>IF(J98="","",L98-M98)</f>
        <v/>
      </c>
      <c r="O98" s="22">
        <f>IF(J98="","",IF(AND(K98&gt;0,I98&lt;&gt;"Tax invoice"),"No input VAT without a tax invoice",IF(AND(M98=0,OR(AND(G98="Goods",J98&gt;20000),AND(G98="Services",J98&gt;10000))),"Check withholding",IF(AND(H98="Cash",N98&gt;50000),"Above ETB 50,000: pay through the bank",""))))</f>
        <v/>
      </c>
    </row>
    <row r="99">
      <c r="A99" s="16" t="n"/>
      <c r="B99" s="15" t="n"/>
      <c r="C99" s="15" t="n"/>
      <c r="D99" s="15" t="n"/>
      <c r="E99" s="14" t="n"/>
      <c r="F99" s="22">
        <f>IF(E99="","",VLOOKUP(E99,Accounts!$A$2:$B$60,2,FALSE))</f>
        <v/>
      </c>
      <c r="G99" s="15" t="n"/>
      <c r="H99" s="15" t="n"/>
      <c r="I99" s="15" t="n"/>
      <c r="J99" s="17" t="n"/>
      <c r="K99" s="17" t="n"/>
      <c r="L99" s="18">
        <f>IF(J99="","",J99+K99)</f>
        <v/>
      </c>
      <c r="M99" s="17" t="n"/>
      <c r="N99" s="18">
        <f>IF(J99="","",L99-M99)</f>
        <v/>
      </c>
      <c r="O99" s="22">
        <f>IF(J99="","",IF(AND(K99&gt;0,I99&lt;&gt;"Tax invoice"),"No input VAT without a tax invoice",IF(AND(M99=0,OR(AND(G99="Goods",J99&gt;20000),AND(G99="Services",J99&gt;10000))),"Check withholding",IF(AND(H99="Cash",N99&gt;50000),"Above ETB 50,000: pay through the bank",""))))</f>
        <v/>
      </c>
    </row>
    <row r="100">
      <c r="A100" s="16" t="n"/>
      <c r="B100" s="15" t="n"/>
      <c r="C100" s="15" t="n"/>
      <c r="D100" s="15" t="n"/>
      <c r="E100" s="14" t="n"/>
      <c r="F100" s="22">
        <f>IF(E100="","",VLOOKUP(E100,Accounts!$A$2:$B$60,2,FALSE))</f>
        <v/>
      </c>
      <c r="G100" s="15" t="n"/>
      <c r="H100" s="15" t="n"/>
      <c r="I100" s="15" t="n"/>
      <c r="J100" s="17" t="n"/>
      <c r="K100" s="17" t="n"/>
      <c r="L100" s="18">
        <f>IF(J100="","",J100+K100)</f>
        <v/>
      </c>
      <c r="M100" s="17" t="n"/>
      <c r="N100" s="18">
        <f>IF(J100="","",L100-M100)</f>
        <v/>
      </c>
      <c r="O100" s="22">
        <f>IF(J100="","",IF(AND(K100&gt;0,I100&lt;&gt;"Tax invoice"),"No input VAT without a tax invoice",IF(AND(M100=0,OR(AND(G100="Goods",J100&gt;20000),AND(G100="Services",J100&gt;10000))),"Check withholding",IF(AND(H100="Cash",N100&gt;50000),"Above ETB 50,000: pay through the bank",""))))</f>
        <v/>
      </c>
    </row>
    <row r="101">
      <c r="A101" s="16" t="n"/>
      <c r="B101" s="15" t="n"/>
      <c r="C101" s="15" t="n"/>
      <c r="D101" s="15" t="n"/>
      <c r="E101" s="14" t="n"/>
      <c r="F101" s="22">
        <f>IF(E101="","",VLOOKUP(E101,Accounts!$A$2:$B$60,2,FALSE))</f>
        <v/>
      </c>
      <c r="G101" s="15" t="n"/>
      <c r="H101" s="15" t="n"/>
      <c r="I101" s="15" t="n"/>
      <c r="J101" s="17" t="n"/>
      <c r="K101" s="17" t="n"/>
      <c r="L101" s="18">
        <f>IF(J101="","",J101+K101)</f>
        <v/>
      </c>
      <c r="M101" s="17" t="n"/>
      <c r="N101" s="18">
        <f>IF(J101="","",L101-M101)</f>
        <v/>
      </c>
      <c r="O101" s="22">
        <f>IF(J101="","",IF(AND(K101&gt;0,I101&lt;&gt;"Tax invoice"),"No input VAT without a tax invoice",IF(AND(M101=0,OR(AND(G101="Goods",J101&gt;20000),AND(G101="Services",J101&gt;10000))),"Check withholding",IF(AND(H101="Cash",N101&gt;50000),"Above ETB 50,000: pay through the bank",""))))</f>
        <v/>
      </c>
    </row>
    <row r="102">
      <c r="A102" s="16" t="n"/>
      <c r="B102" s="15" t="n"/>
      <c r="C102" s="15" t="n"/>
      <c r="D102" s="15" t="n"/>
      <c r="E102" s="14" t="n"/>
      <c r="F102" s="22">
        <f>IF(E102="","",VLOOKUP(E102,Accounts!$A$2:$B$60,2,FALSE))</f>
        <v/>
      </c>
      <c r="G102" s="15" t="n"/>
      <c r="H102" s="15" t="n"/>
      <c r="I102" s="15" t="n"/>
      <c r="J102" s="17" t="n"/>
      <c r="K102" s="17" t="n"/>
      <c r="L102" s="18">
        <f>IF(J102="","",J102+K102)</f>
        <v/>
      </c>
      <c r="M102" s="17" t="n"/>
      <c r="N102" s="18">
        <f>IF(J102="","",L102-M102)</f>
        <v/>
      </c>
      <c r="O102" s="22">
        <f>IF(J102="","",IF(AND(K102&gt;0,I102&lt;&gt;"Tax invoice"),"No input VAT without a tax invoice",IF(AND(M102=0,OR(AND(G102="Goods",J102&gt;20000),AND(G102="Services",J102&gt;10000))),"Check withholding",IF(AND(H102="Cash",N102&gt;50000),"Above ETB 50,000: pay through the bank",""))))</f>
        <v/>
      </c>
    </row>
    <row r="103">
      <c r="A103" s="16" t="n"/>
      <c r="B103" s="15" t="n"/>
      <c r="C103" s="15" t="n"/>
      <c r="D103" s="15" t="n"/>
      <c r="E103" s="14" t="n"/>
      <c r="F103" s="22">
        <f>IF(E103="","",VLOOKUP(E103,Accounts!$A$2:$B$60,2,FALSE))</f>
        <v/>
      </c>
      <c r="G103" s="15" t="n"/>
      <c r="H103" s="15" t="n"/>
      <c r="I103" s="15" t="n"/>
      <c r="J103" s="17" t="n"/>
      <c r="K103" s="17" t="n"/>
      <c r="L103" s="18">
        <f>IF(J103="","",J103+K103)</f>
        <v/>
      </c>
      <c r="M103" s="17" t="n"/>
      <c r="N103" s="18">
        <f>IF(J103="","",L103-M103)</f>
        <v/>
      </c>
      <c r="O103" s="22">
        <f>IF(J103="","",IF(AND(K103&gt;0,I103&lt;&gt;"Tax invoice"),"No input VAT without a tax invoice",IF(AND(M103=0,OR(AND(G103="Goods",J103&gt;20000),AND(G103="Services",J103&gt;10000))),"Check withholding",IF(AND(H103="Cash",N103&gt;50000),"Above ETB 50,000: pay through the bank",""))))</f>
        <v/>
      </c>
    </row>
    <row r="104">
      <c r="A104" s="16" t="n"/>
      <c r="B104" s="15" t="n"/>
      <c r="C104" s="15" t="n"/>
      <c r="D104" s="15" t="n"/>
      <c r="E104" s="14" t="n"/>
      <c r="F104" s="22">
        <f>IF(E104="","",VLOOKUP(E104,Accounts!$A$2:$B$60,2,FALSE))</f>
        <v/>
      </c>
      <c r="G104" s="15" t="n"/>
      <c r="H104" s="15" t="n"/>
      <c r="I104" s="15" t="n"/>
      <c r="J104" s="17" t="n"/>
      <c r="K104" s="17" t="n"/>
      <c r="L104" s="18">
        <f>IF(J104="","",J104+K104)</f>
        <v/>
      </c>
      <c r="M104" s="17" t="n"/>
      <c r="N104" s="18">
        <f>IF(J104="","",L104-M104)</f>
        <v/>
      </c>
      <c r="O104" s="22">
        <f>IF(J104="","",IF(AND(K104&gt;0,I104&lt;&gt;"Tax invoice"),"No input VAT without a tax invoice",IF(AND(M104=0,OR(AND(G104="Goods",J104&gt;20000),AND(G104="Services",J104&gt;10000))),"Check withholding",IF(AND(H104="Cash",N104&gt;50000),"Above ETB 50,000: pay through the bank",""))))</f>
        <v/>
      </c>
    </row>
    <row r="105">
      <c r="A105" s="16" t="n"/>
      <c r="B105" s="15" t="n"/>
      <c r="C105" s="15" t="n"/>
      <c r="D105" s="15" t="n"/>
      <c r="E105" s="14" t="n"/>
      <c r="F105" s="22">
        <f>IF(E105="","",VLOOKUP(E105,Accounts!$A$2:$B$60,2,FALSE))</f>
        <v/>
      </c>
      <c r="G105" s="15" t="n"/>
      <c r="H105" s="15" t="n"/>
      <c r="I105" s="15" t="n"/>
      <c r="J105" s="17" t="n"/>
      <c r="K105" s="17" t="n"/>
      <c r="L105" s="18">
        <f>IF(J105="","",J105+K105)</f>
        <v/>
      </c>
      <c r="M105" s="17" t="n"/>
      <c r="N105" s="18">
        <f>IF(J105="","",L105-M105)</f>
        <v/>
      </c>
      <c r="O105" s="22">
        <f>IF(J105="","",IF(AND(K105&gt;0,I105&lt;&gt;"Tax invoice"),"No input VAT without a tax invoice",IF(AND(M105=0,OR(AND(G105="Goods",J105&gt;20000),AND(G105="Services",J105&gt;10000))),"Check withholding",IF(AND(H105="Cash",N105&gt;50000),"Above ETB 50,000: pay through the bank",""))))</f>
        <v/>
      </c>
    </row>
    <row r="106">
      <c r="A106" s="16" t="n"/>
      <c r="B106" s="15" t="n"/>
      <c r="C106" s="15" t="n"/>
      <c r="D106" s="15" t="n"/>
      <c r="E106" s="14" t="n"/>
      <c r="F106" s="22">
        <f>IF(E106="","",VLOOKUP(E106,Accounts!$A$2:$B$60,2,FALSE))</f>
        <v/>
      </c>
      <c r="G106" s="15" t="n"/>
      <c r="H106" s="15" t="n"/>
      <c r="I106" s="15" t="n"/>
      <c r="J106" s="17" t="n"/>
      <c r="K106" s="17" t="n"/>
      <c r="L106" s="18">
        <f>IF(J106="","",J106+K106)</f>
        <v/>
      </c>
      <c r="M106" s="17" t="n"/>
      <c r="N106" s="18">
        <f>IF(J106="","",L106-M106)</f>
        <v/>
      </c>
      <c r="O106" s="22">
        <f>IF(J106="","",IF(AND(K106&gt;0,I106&lt;&gt;"Tax invoice"),"No input VAT without a tax invoice",IF(AND(M106=0,OR(AND(G106="Goods",J106&gt;20000),AND(G106="Services",J106&gt;10000))),"Check withholding",IF(AND(H106="Cash",N106&gt;50000),"Above ETB 50,000: pay through the bank",""))))</f>
        <v/>
      </c>
    </row>
    <row r="107">
      <c r="A107" s="16" t="n"/>
      <c r="B107" s="15" t="n"/>
      <c r="C107" s="15" t="n"/>
      <c r="D107" s="15" t="n"/>
      <c r="E107" s="14" t="n"/>
      <c r="F107" s="22">
        <f>IF(E107="","",VLOOKUP(E107,Accounts!$A$2:$B$60,2,FALSE))</f>
        <v/>
      </c>
      <c r="G107" s="15" t="n"/>
      <c r="H107" s="15" t="n"/>
      <c r="I107" s="15" t="n"/>
      <c r="J107" s="17" t="n"/>
      <c r="K107" s="17" t="n"/>
      <c r="L107" s="18">
        <f>IF(J107="","",J107+K107)</f>
        <v/>
      </c>
      <c r="M107" s="17" t="n"/>
      <c r="N107" s="18">
        <f>IF(J107="","",L107-M107)</f>
        <v/>
      </c>
      <c r="O107" s="22">
        <f>IF(J107="","",IF(AND(K107&gt;0,I107&lt;&gt;"Tax invoice"),"No input VAT without a tax invoice",IF(AND(M107=0,OR(AND(G107="Goods",J107&gt;20000),AND(G107="Services",J107&gt;10000))),"Check withholding",IF(AND(H107="Cash",N107&gt;50000),"Above ETB 50,000: pay through the bank",""))))</f>
        <v/>
      </c>
    </row>
    <row r="108">
      <c r="A108" s="16" t="n"/>
      <c r="B108" s="15" t="n"/>
      <c r="C108" s="15" t="n"/>
      <c r="D108" s="15" t="n"/>
      <c r="E108" s="14" t="n"/>
      <c r="F108" s="22">
        <f>IF(E108="","",VLOOKUP(E108,Accounts!$A$2:$B$60,2,FALSE))</f>
        <v/>
      </c>
      <c r="G108" s="15" t="n"/>
      <c r="H108" s="15" t="n"/>
      <c r="I108" s="15" t="n"/>
      <c r="J108" s="17" t="n"/>
      <c r="K108" s="17" t="n"/>
      <c r="L108" s="18">
        <f>IF(J108="","",J108+K108)</f>
        <v/>
      </c>
      <c r="M108" s="17" t="n"/>
      <c r="N108" s="18">
        <f>IF(J108="","",L108-M108)</f>
        <v/>
      </c>
      <c r="O108" s="22">
        <f>IF(J108="","",IF(AND(K108&gt;0,I108&lt;&gt;"Tax invoice"),"No input VAT without a tax invoice",IF(AND(M108=0,OR(AND(G108="Goods",J108&gt;20000),AND(G108="Services",J108&gt;10000))),"Check withholding",IF(AND(H108="Cash",N108&gt;50000),"Above ETB 50,000: pay through the bank",""))))</f>
        <v/>
      </c>
    </row>
    <row r="109">
      <c r="A109" s="16" t="n"/>
      <c r="B109" s="15" t="n"/>
      <c r="C109" s="15" t="n"/>
      <c r="D109" s="15" t="n"/>
      <c r="E109" s="14" t="n"/>
      <c r="F109" s="22">
        <f>IF(E109="","",VLOOKUP(E109,Accounts!$A$2:$B$60,2,FALSE))</f>
        <v/>
      </c>
      <c r="G109" s="15" t="n"/>
      <c r="H109" s="15" t="n"/>
      <c r="I109" s="15" t="n"/>
      <c r="J109" s="17" t="n"/>
      <c r="K109" s="17" t="n"/>
      <c r="L109" s="18">
        <f>IF(J109="","",J109+K109)</f>
        <v/>
      </c>
      <c r="M109" s="17" t="n"/>
      <c r="N109" s="18">
        <f>IF(J109="","",L109-M109)</f>
        <v/>
      </c>
      <c r="O109" s="22">
        <f>IF(J109="","",IF(AND(K109&gt;0,I109&lt;&gt;"Tax invoice"),"No input VAT without a tax invoice",IF(AND(M109=0,OR(AND(G109="Goods",J109&gt;20000),AND(G109="Services",J109&gt;10000))),"Check withholding",IF(AND(H109="Cash",N109&gt;50000),"Above ETB 50,000: pay through the bank",""))))</f>
        <v/>
      </c>
    </row>
    <row r="110">
      <c r="A110" s="16" t="n"/>
      <c r="B110" s="15" t="n"/>
      <c r="C110" s="15" t="n"/>
      <c r="D110" s="15" t="n"/>
      <c r="E110" s="14" t="n"/>
      <c r="F110" s="22">
        <f>IF(E110="","",VLOOKUP(E110,Accounts!$A$2:$B$60,2,FALSE))</f>
        <v/>
      </c>
      <c r="G110" s="15" t="n"/>
      <c r="H110" s="15" t="n"/>
      <c r="I110" s="15" t="n"/>
      <c r="J110" s="17" t="n"/>
      <c r="K110" s="17" t="n"/>
      <c r="L110" s="18">
        <f>IF(J110="","",J110+K110)</f>
        <v/>
      </c>
      <c r="M110" s="17" t="n"/>
      <c r="N110" s="18">
        <f>IF(J110="","",L110-M110)</f>
        <v/>
      </c>
      <c r="O110" s="22">
        <f>IF(J110="","",IF(AND(K110&gt;0,I110&lt;&gt;"Tax invoice"),"No input VAT without a tax invoice",IF(AND(M110=0,OR(AND(G110="Goods",J110&gt;20000),AND(G110="Services",J110&gt;10000))),"Check withholding",IF(AND(H110="Cash",N110&gt;50000),"Above ETB 50,000: pay through the bank",""))))</f>
        <v/>
      </c>
    </row>
    <row r="111">
      <c r="A111" s="16" t="n"/>
      <c r="B111" s="15" t="n"/>
      <c r="C111" s="15" t="n"/>
      <c r="D111" s="15" t="n"/>
      <c r="E111" s="14" t="n"/>
      <c r="F111" s="22">
        <f>IF(E111="","",VLOOKUP(E111,Accounts!$A$2:$B$60,2,FALSE))</f>
        <v/>
      </c>
      <c r="G111" s="15" t="n"/>
      <c r="H111" s="15" t="n"/>
      <c r="I111" s="15" t="n"/>
      <c r="J111" s="17" t="n"/>
      <c r="K111" s="17" t="n"/>
      <c r="L111" s="18">
        <f>IF(J111="","",J111+K111)</f>
        <v/>
      </c>
      <c r="M111" s="17" t="n"/>
      <c r="N111" s="18">
        <f>IF(J111="","",L111-M111)</f>
        <v/>
      </c>
      <c r="O111" s="22">
        <f>IF(J111="","",IF(AND(K111&gt;0,I111&lt;&gt;"Tax invoice"),"No input VAT without a tax invoice",IF(AND(M111=0,OR(AND(G111="Goods",J111&gt;20000),AND(G111="Services",J111&gt;10000))),"Check withholding",IF(AND(H111="Cash",N111&gt;50000),"Above ETB 50,000: pay through the bank",""))))</f>
        <v/>
      </c>
    </row>
    <row r="112">
      <c r="A112" s="16" t="n"/>
      <c r="B112" s="15" t="n"/>
      <c r="C112" s="15" t="n"/>
      <c r="D112" s="15" t="n"/>
      <c r="E112" s="14" t="n"/>
      <c r="F112" s="22">
        <f>IF(E112="","",VLOOKUP(E112,Accounts!$A$2:$B$60,2,FALSE))</f>
        <v/>
      </c>
      <c r="G112" s="15" t="n"/>
      <c r="H112" s="15" t="n"/>
      <c r="I112" s="15" t="n"/>
      <c r="J112" s="17" t="n"/>
      <c r="K112" s="17" t="n"/>
      <c r="L112" s="18">
        <f>IF(J112="","",J112+K112)</f>
        <v/>
      </c>
      <c r="M112" s="17" t="n"/>
      <c r="N112" s="18">
        <f>IF(J112="","",L112-M112)</f>
        <v/>
      </c>
      <c r="O112" s="22">
        <f>IF(J112="","",IF(AND(K112&gt;0,I112&lt;&gt;"Tax invoice"),"No input VAT without a tax invoice",IF(AND(M112=0,OR(AND(G112="Goods",J112&gt;20000),AND(G112="Services",J112&gt;10000))),"Check withholding",IF(AND(H112="Cash",N112&gt;50000),"Above ETB 50,000: pay through the bank",""))))</f>
        <v/>
      </c>
    </row>
    <row r="113">
      <c r="A113" s="16" t="n"/>
      <c r="B113" s="15" t="n"/>
      <c r="C113" s="15" t="n"/>
      <c r="D113" s="15" t="n"/>
      <c r="E113" s="14" t="n"/>
      <c r="F113" s="22">
        <f>IF(E113="","",VLOOKUP(E113,Accounts!$A$2:$B$60,2,FALSE))</f>
        <v/>
      </c>
      <c r="G113" s="15" t="n"/>
      <c r="H113" s="15" t="n"/>
      <c r="I113" s="15" t="n"/>
      <c r="J113" s="17" t="n"/>
      <c r="K113" s="17" t="n"/>
      <c r="L113" s="18">
        <f>IF(J113="","",J113+K113)</f>
        <v/>
      </c>
      <c r="M113" s="17" t="n"/>
      <c r="N113" s="18">
        <f>IF(J113="","",L113-M113)</f>
        <v/>
      </c>
      <c r="O113" s="22">
        <f>IF(J113="","",IF(AND(K113&gt;0,I113&lt;&gt;"Tax invoice"),"No input VAT without a tax invoice",IF(AND(M113=0,OR(AND(G113="Goods",J113&gt;20000),AND(G113="Services",J113&gt;10000))),"Check withholding",IF(AND(H113="Cash",N113&gt;50000),"Above ETB 50,000: pay through the bank",""))))</f>
        <v/>
      </c>
    </row>
    <row r="114">
      <c r="A114" s="16" t="n"/>
      <c r="B114" s="15" t="n"/>
      <c r="C114" s="15" t="n"/>
      <c r="D114" s="15" t="n"/>
      <c r="E114" s="14" t="n"/>
      <c r="F114" s="22">
        <f>IF(E114="","",VLOOKUP(E114,Accounts!$A$2:$B$60,2,FALSE))</f>
        <v/>
      </c>
      <c r="G114" s="15" t="n"/>
      <c r="H114" s="15" t="n"/>
      <c r="I114" s="15" t="n"/>
      <c r="J114" s="17" t="n"/>
      <c r="K114" s="17" t="n"/>
      <c r="L114" s="18">
        <f>IF(J114="","",J114+K114)</f>
        <v/>
      </c>
      <c r="M114" s="17" t="n"/>
      <c r="N114" s="18">
        <f>IF(J114="","",L114-M114)</f>
        <v/>
      </c>
      <c r="O114" s="22">
        <f>IF(J114="","",IF(AND(K114&gt;0,I114&lt;&gt;"Tax invoice"),"No input VAT without a tax invoice",IF(AND(M114=0,OR(AND(G114="Goods",J114&gt;20000),AND(G114="Services",J114&gt;10000))),"Check withholding",IF(AND(H114="Cash",N114&gt;50000),"Above ETB 50,000: pay through the bank",""))))</f>
        <v/>
      </c>
    </row>
    <row r="115">
      <c r="A115" s="16" t="n"/>
      <c r="B115" s="15" t="n"/>
      <c r="C115" s="15" t="n"/>
      <c r="D115" s="15" t="n"/>
      <c r="E115" s="14" t="n"/>
      <c r="F115" s="22">
        <f>IF(E115="","",VLOOKUP(E115,Accounts!$A$2:$B$60,2,FALSE))</f>
        <v/>
      </c>
      <c r="G115" s="15" t="n"/>
      <c r="H115" s="15" t="n"/>
      <c r="I115" s="15" t="n"/>
      <c r="J115" s="17" t="n"/>
      <c r="K115" s="17" t="n"/>
      <c r="L115" s="18">
        <f>IF(J115="","",J115+K115)</f>
        <v/>
      </c>
      <c r="M115" s="17" t="n"/>
      <c r="N115" s="18">
        <f>IF(J115="","",L115-M115)</f>
        <v/>
      </c>
      <c r="O115" s="22">
        <f>IF(J115="","",IF(AND(K115&gt;0,I115&lt;&gt;"Tax invoice"),"No input VAT without a tax invoice",IF(AND(M115=0,OR(AND(G115="Goods",J115&gt;20000),AND(G115="Services",J115&gt;10000))),"Check withholding",IF(AND(H115="Cash",N115&gt;50000),"Above ETB 50,000: pay through the bank",""))))</f>
        <v/>
      </c>
    </row>
    <row r="116">
      <c r="A116" s="16" t="n"/>
      <c r="B116" s="15" t="n"/>
      <c r="C116" s="15" t="n"/>
      <c r="D116" s="15" t="n"/>
      <c r="E116" s="14" t="n"/>
      <c r="F116" s="22">
        <f>IF(E116="","",VLOOKUP(E116,Accounts!$A$2:$B$60,2,FALSE))</f>
        <v/>
      </c>
      <c r="G116" s="15" t="n"/>
      <c r="H116" s="15" t="n"/>
      <c r="I116" s="15" t="n"/>
      <c r="J116" s="17" t="n"/>
      <c r="K116" s="17" t="n"/>
      <c r="L116" s="18">
        <f>IF(J116="","",J116+K116)</f>
        <v/>
      </c>
      <c r="M116" s="17" t="n"/>
      <c r="N116" s="18">
        <f>IF(J116="","",L116-M116)</f>
        <v/>
      </c>
      <c r="O116" s="22">
        <f>IF(J116="","",IF(AND(K116&gt;0,I116&lt;&gt;"Tax invoice"),"No input VAT without a tax invoice",IF(AND(M116=0,OR(AND(G116="Goods",J116&gt;20000),AND(G116="Services",J116&gt;10000))),"Check withholding",IF(AND(H116="Cash",N116&gt;50000),"Above ETB 50,000: pay through the bank",""))))</f>
        <v/>
      </c>
    </row>
    <row r="117">
      <c r="A117" s="16" t="n"/>
      <c r="B117" s="15" t="n"/>
      <c r="C117" s="15" t="n"/>
      <c r="D117" s="15" t="n"/>
      <c r="E117" s="14" t="n"/>
      <c r="F117" s="22">
        <f>IF(E117="","",VLOOKUP(E117,Accounts!$A$2:$B$60,2,FALSE))</f>
        <v/>
      </c>
      <c r="G117" s="15" t="n"/>
      <c r="H117" s="15" t="n"/>
      <c r="I117" s="15" t="n"/>
      <c r="J117" s="17" t="n"/>
      <c r="K117" s="17" t="n"/>
      <c r="L117" s="18">
        <f>IF(J117="","",J117+K117)</f>
        <v/>
      </c>
      <c r="M117" s="17" t="n"/>
      <c r="N117" s="18">
        <f>IF(J117="","",L117-M117)</f>
        <v/>
      </c>
      <c r="O117" s="22">
        <f>IF(J117="","",IF(AND(K117&gt;0,I117&lt;&gt;"Tax invoice"),"No input VAT without a tax invoice",IF(AND(M117=0,OR(AND(G117="Goods",J117&gt;20000),AND(G117="Services",J117&gt;10000))),"Check withholding",IF(AND(H117="Cash",N117&gt;50000),"Above ETB 50,000: pay through the bank",""))))</f>
        <v/>
      </c>
    </row>
    <row r="118">
      <c r="A118" s="16" t="n"/>
      <c r="B118" s="15" t="n"/>
      <c r="C118" s="15" t="n"/>
      <c r="D118" s="15" t="n"/>
      <c r="E118" s="14" t="n"/>
      <c r="F118" s="22">
        <f>IF(E118="","",VLOOKUP(E118,Accounts!$A$2:$B$60,2,FALSE))</f>
        <v/>
      </c>
      <c r="G118" s="15" t="n"/>
      <c r="H118" s="15" t="n"/>
      <c r="I118" s="15" t="n"/>
      <c r="J118" s="17" t="n"/>
      <c r="K118" s="17" t="n"/>
      <c r="L118" s="18">
        <f>IF(J118="","",J118+K118)</f>
        <v/>
      </c>
      <c r="M118" s="17" t="n"/>
      <c r="N118" s="18">
        <f>IF(J118="","",L118-M118)</f>
        <v/>
      </c>
      <c r="O118" s="22">
        <f>IF(J118="","",IF(AND(K118&gt;0,I118&lt;&gt;"Tax invoice"),"No input VAT without a tax invoice",IF(AND(M118=0,OR(AND(G118="Goods",J118&gt;20000),AND(G118="Services",J118&gt;10000))),"Check withholding",IF(AND(H118="Cash",N118&gt;50000),"Above ETB 50,000: pay through the bank",""))))</f>
        <v/>
      </c>
    </row>
    <row r="119">
      <c r="A119" s="16" t="n"/>
      <c r="B119" s="15" t="n"/>
      <c r="C119" s="15" t="n"/>
      <c r="D119" s="15" t="n"/>
      <c r="E119" s="14" t="n"/>
      <c r="F119" s="22">
        <f>IF(E119="","",VLOOKUP(E119,Accounts!$A$2:$B$60,2,FALSE))</f>
        <v/>
      </c>
      <c r="G119" s="15" t="n"/>
      <c r="H119" s="15" t="n"/>
      <c r="I119" s="15" t="n"/>
      <c r="J119" s="17" t="n"/>
      <c r="K119" s="17" t="n"/>
      <c r="L119" s="18">
        <f>IF(J119="","",J119+K119)</f>
        <v/>
      </c>
      <c r="M119" s="17" t="n"/>
      <c r="N119" s="18">
        <f>IF(J119="","",L119-M119)</f>
        <v/>
      </c>
      <c r="O119" s="22">
        <f>IF(J119="","",IF(AND(K119&gt;0,I119&lt;&gt;"Tax invoice"),"No input VAT without a tax invoice",IF(AND(M119=0,OR(AND(G119="Goods",J119&gt;20000),AND(G119="Services",J119&gt;10000))),"Check withholding",IF(AND(H119="Cash",N119&gt;50000),"Above ETB 50,000: pay through the bank",""))))</f>
        <v/>
      </c>
    </row>
    <row r="120">
      <c r="A120" s="16" t="n"/>
      <c r="B120" s="15" t="n"/>
      <c r="C120" s="15" t="n"/>
      <c r="D120" s="15" t="n"/>
      <c r="E120" s="14" t="n"/>
      <c r="F120" s="22">
        <f>IF(E120="","",VLOOKUP(E120,Accounts!$A$2:$B$60,2,FALSE))</f>
        <v/>
      </c>
      <c r="G120" s="15" t="n"/>
      <c r="H120" s="15" t="n"/>
      <c r="I120" s="15" t="n"/>
      <c r="J120" s="17" t="n"/>
      <c r="K120" s="17" t="n"/>
      <c r="L120" s="18">
        <f>IF(J120="","",J120+K120)</f>
        <v/>
      </c>
      <c r="M120" s="17" t="n"/>
      <c r="N120" s="18">
        <f>IF(J120="","",L120-M120)</f>
        <v/>
      </c>
      <c r="O120" s="22">
        <f>IF(J120="","",IF(AND(K120&gt;0,I120&lt;&gt;"Tax invoice"),"No input VAT without a tax invoice",IF(AND(M120=0,OR(AND(G120="Goods",J120&gt;20000),AND(G120="Services",J120&gt;10000))),"Check withholding",IF(AND(H120="Cash",N120&gt;50000),"Above ETB 50,000: pay through the bank",""))))</f>
        <v/>
      </c>
    </row>
    <row r="121">
      <c r="A121" s="16" t="n"/>
      <c r="B121" s="15" t="n"/>
      <c r="C121" s="15" t="n"/>
      <c r="D121" s="15" t="n"/>
      <c r="E121" s="14" t="n"/>
      <c r="F121" s="22">
        <f>IF(E121="","",VLOOKUP(E121,Accounts!$A$2:$B$60,2,FALSE))</f>
        <v/>
      </c>
      <c r="G121" s="15" t="n"/>
      <c r="H121" s="15" t="n"/>
      <c r="I121" s="15" t="n"/>
      <c r="J121" s="17" t="n"/>
      <c r="K121" s="17" t="n"/>
      <c r="L121" s="18">
        <f>IF(J121="","",J121+K121)</f>
        <v/>
      </c>
      <c r="M121" s="17" t="n"/>
      <c r="N121" s="18">
        <f>IF(J121="","",L121-M121)</f>
        <v/>
      </c>
      <c r="O121" s="22">
        <f>IF(J121="","",IF(AND(K121&gt;0,I121&lt;&gt;"Tax invoice"),"No input VAT without a tax invoice",IF(AND(M121=0,OR(AND(G121="Goods",J121&gt;20000),AND(G121="Services",J121&gt;10000))),"Check withholding",IF(AND(H121="Cash",N121&gt;50000),"Above ETB 50,000: pay through the bank",""))))</f>
        <v/>
      </c>
    </row>
    <row r="122">
      <c r="A122" s="16" t="n"/>
      <c r="B122" s="15" t="n"/>
      <c r="C122" s="15" t="n"/>
      <c r="D122" s="15" t="n"/>
      <c r="E122" s="14" t="n"/>
      <c r="F122" s="22">
        <f>IF(E122="","",VLOOKUP(E122,Accounts!$A$2:$B$60,2,FALSE))</f>
        <v/>
      </c>
      <c r="G122" s="15" t="n"/>
      <c r="H122" s="15" t="n"/>
      <c r="I122" s="15" t="n"/>
      <c r="J122" s="17" t="n"/>
      <c r="K122" s="17" t="n"/>
      <c r="L122" s="18">
        <f>IF(J122="","",J122+K122)</f>
        <v/>
      </c>
      <c r="M122" s="17" t="n"/>
      <c r="N122" s="18">
        <f>IF(J122="","",L122-M122)</f>
        <v/>
      </c>
      <c r="O122" s="22">
        <f>IF(J122="","",IF(AND(K122&gt;0,I122&lt;&gt;"Tax invoice"),"No input VAT without a tax invoice",IF(AND(M122=0,OR(AND(G122="Goods",J122&gt;20000),AND(G122="Services",J122&gt;10000))),"Check withholding",IF(AND(H122="Cash",N122&gt;50000),"Above ETB 50,000: pay through the bank",""))))</f>
        <v/>
      </c>
    </row>
    <row r="123">
      <c r="A123" s="16" t="n"/>
      <c r="B123" s="15" t="n"/>
      <c r="C123" s="15" t="n"/>
      <c r="D123" s="15" t="n"/>
      <c r="E123" s="14" t="n"/>
      <c r="F123" s="22">
        <f>IF(E123="","",VLOOKUP(E123,Accounts!$A$2:$B$60,2,FALSE))</f>
        <v/>
      </c>
      <c r="G123" s="15" t="n"/>
      <c r="H123" s="15" t="n"/>
      <c r="I123" s="15" t="n"/>
      <c r="J123" s="17" t="n"/>
      <c r="K123" s="17" t="n"/>
      <c r="L123" s="18">
        <f>IF(J123="","",J123+K123)</f>
        <v/>
      </c>
      <c r="M123" s="17" t="n"/>
      <c r="N123" s="18">
        <f>IF(J123="","",L123-M123)</f>
        <v/>
      </c>
      <c r="O123" s="22">
        <f>IF(J123="","",IF(AND(K123&gt;0,I123&lt;&gt;"Tax invoice"),"No input VAT without a tax invoice",IF(AND(M123=0,OR(AND(G123="Goods",J123&gt;20000),AND(G123="Services",J123&gt;10000))),"Check withholding",IF(AND(H123="Cash",N123&gt;50000),"Above ETB 50,000: pay through the bank",""))))</f>
        <v/>
      </c>
    </row>
    <row r="124">
      <c r="A124" s="16" t="n"/>
      <c r="B124" s="15" t="n"/>
      <c r="C124" s="15" t="n"/>
      <c r="D124" s="15" t="n"/>
      <c r="E124" s="14" t="n"/>
      <c r="F124" s="22">
        <f>IF(E124="","",VLOOKUP(E124,Accounts!$A$2:$B$60,2,FALSE))</f>
        <v/>
      </c>
      <c r="G124" s="15" t="n"/>
      <c r="H124" s="15" t="n"/>
      <c r="I124" s="15" t="n"/>
      <c r="J124" s="17" t="n"/>
      <c r="K124" s="17" t="n"/>
      <c r="L124" s="18">
        <f>IF(J124="","",J124+K124)</f>
        <v/>
      </c>
      <c r="M124" s="17" t="n"/>
      <c r="N124" s="18">
        <f>IF(J124="","",L124-M124)</f>
        <v/>
      </c>
      <c r="O124" s="22">
        <f>IF(J124="","",IF(AND(K124&gt;0,I124&lt;&gt;"Tax invoice"),"No input VAT without a tax invoice",IF(AND(M124=0,OR(AND(G124="Goods",J124&gt;20000),AND(G124="Services",J124&gt;10000))),"Check withholding",IF(AND(H124="Cash",N124&gt;50000),"Above ETB 50,000: pay through the bank",""))))</f>
        <v/>
      </c>
    </row>
    <row r="125">
      <c r="A125" s="16" t="n"/>
      <c r="B125" s="15" t="n"/>
      <c r="C125" s="15" t="n"/>
      <c r="D125" s="15" t="n"/>
      <c r="E125" s="14" t="n"/>
      <c r="F125" s="22">
        <f>IF(E125="","",VLOOKUP(E125,Accounts!$A$2:$B$60,2,FALSE))</f>
        <v/>
      </c>
      <c r="G125" s="15" t="n"/>
      <c r="H125" s="15" t="n"/>
      <c r="I125" s="15" t="n"/>
      <c r="J125" s="17" t="n"/>
      <c r="K125" s="17" t="n"/>
      <c r="L125" s="18">
        <f>IF(J125="","",J125+K125)</f>
        <v/>
      </c>
      <c r="M125" s="17" t="n"/>
      <c r="N125" s="18">
        <f>IF(J125="","",L125-M125)</f>
        <v/>
      </c>
      <c r="O125" s="22">
        <f>IF(J125="","",IF(AND(K125&gt;0,I125&lt;&gt;"Tax invoice"),"No input VAT without a tax invoice",IF(AND(M125=0,OR(AND(G125="Goods",J125&gt;20000),AND(G125="Services",J125&gt;10000))),"Check withholding",IF(AND(H125="Cash",N125&gt;50000),"Above ETB 50,000: pay through the bank",""))))</f>
        <v/>
      </c>
    </row>
    <row r="126">
      <c r="A126" s="16" t="n"/>
      <c r="B126" s="15" t="n"/>
      <c r="C126" s="15" t="n"/>
      <c r="D126" s="15" t="n"/>
      <c r="E126" s="14" t="n"/>
      <c r="F126" s="22">
        <f>IF(E126="","",VLOOKUP(E126,Accounts!$A$2:$B$60,2,FALSE))</f>
        <v/>
      </c>
      <c r="G126" s="15" t="n"/>
      <c r="H126" s="15" t="n"/>
      <c r="I126" s="15" t="n"/>
      <c r="J126" s="17" t="n"/>
      <c r="K126" s="17" t="n"/>
      <c r="L126" s="18">
        <f>IF(J126="","",J126+K126)</f>
        <v/>
      </c>
      <c r="M126" s="17" t="n"/>
      <c r="N126" s="18">
        <f>IF(J126="","",L126-M126)</f>
        <v/>
      </c>
      <c r="O126" s="22">
        <f>IF(J126="","",IF(AND(K126&gt;0,I126&lt;&gt;"Tax invoice"),"No input VAT without a tax invoice",IF(AND(M126=0,OR(AND(G126="Goods",J126&gt;20000),AND(G126="Services",J126&gt;10000))),"Check withholding",IF(AND(H126="Cash",N126&gt;50000),"Above ETB 50,000: pay through the bank",""))))</f>
        <v/>
      </c>
    </row>
    <row r="127">
      <c r="A127" s="16" t="n"/>
      <c r="B127" s="15" t="n"/>
      <c r="C127" s="15" t="n"/>
      <c r="D127" s="15" t="n"/>
      <c r="E127" s="14" t="n"/>
      <c r="F127" s="22">
        <f>IF(E127="","",VLOOKUP(E127,Accounts!$A$2:$B$60,2,FALSE))</f>
        <v/>
      </c>
      <c r="G127" s="15" t="n"/>
      <c r="H127" s="15" t="n"/>
      <c r="I127" s="15" t="n"/>
      <c r="J127" s="17" t="n"/>
      <c r="K127" s="17" t="n"/>
      <c r="L127" s="18">
        <f>IF(J127="","",J127+K127)</f>
        <v/>
      </c>
      <c r="M127" s="17" t="n"/>
      <c r="N127" s="18">
        <f>IF(J127="","",L127-M127)</f>
        <v/>
      </c>
      <c r="O127" s="22">
        <f>IF(J127="","",IF(AND(K127&gt;0,I127&lt;&gt;"Tax invoice"),"No input VAT without a tax invoice",IF(AND(M127=0,OR(AND(G127="Goods",J127&gt;20000),AND(G127="Services",J127&gt;10000))),"Check withholding",IF(AND(H127="Cash",N127&gt;50000),"Above ETB 50,000: pay through the bank",""))))</f>
        <v/>
      </c>
    </row>
    <row r="128">
      <c r="A128" s="16" t="n"/>
      <c r="B128" s="15" t="n"/>
      <c r="C128" s="15" t="n"/>
      <c r="D128" s="15" t="n"/>
      <c r="E128" s="14" t="n"/>
      <c r="F128" s="22">
        <f>IF(E128="","",VLOOKUP(E128,Accounts!$A$2:$B$60,2,FALSE))</f>
        <v/>
      </c>
      <c r="G128" s="15" t="n"/>
      <c r="H128" s="15" t="n"/>
      <c r="I128" s="15" t="n"/>
      <c r="J128" s="17" t="n"/>
      <c r="K128" s="17" t="n"/>
      <c r="L128" s="18">
        <f>IF(J128="","",J128+K128)</f>
        <v/>
      </c>
      <c r="M128" s="17" t="n"/>
      <c r="N128" s="18">
        <f>IF(J128="","",L128-M128)</f>
        <v/>
      </c>
      <c r="O128" s="22">
        <f>IF(J128="","",IF(AND(K128&gt;0,I128&lt;&gt;"Tax invoice"),"No input VAT without a tax invoice",IF(AND(M128=0,OR(AND(G128="Goods",J128&gt;20000),AND(G128="Services",J128&gt;10000))),"Check withholding",IF(AND(H128="Cash",N128&gt;50000),"Above ETB 50,000: pay through the bank",""))))</f>
        <v/>
      </c>
    </row>
    <row r="129">
      <c r="A129" s="16" t="n"/>
      <c r="B129" s="15" t="n"/>
      <c r="C129" s="15" t="n"/>
      <c r="D129" s="15" t="n"/>
      <c r="E129" s="14" t="n"/>
      <c r="F129" s="22">
        <f>IF(E129="","",VLOOKUP(E129,Accounts!$A$2:$B$60,2,FALSE))</f>
        <v/>
      </c>
      <c r="G129" s="15" t="n"/>
      <c r="H129" s="15" t="n"/>
      <c r="I129" s="15" t="n"/>
      <c r="J129" s="17" t="n"/>
      <c r="K129" s="17" t="n"/>
      <c r="L129" s="18">
        <f>IF(J129="","",J129+K129)</f>
        <v/>
      </c>
      <c r="M129" s="17" t="n"/>
      <c r="N129" s="18">
        <f>IF(J129="","",L129-M129)</f>
        <v/>
      </c>
      <c r="O129" s="22">
        <f>IF(J129="","",IF(AND(K129&gt;0,I129&lt;&gt;"Tax invoice"),"No input VAT without a tax invoice",IF(AND(M129=0,OR(AND(G129="Goods",J129&gt;20000),AND(G129="Services",J129&gt;10000))),"Check withholding",IF(AND(H129="Cash",N129&gt;50000),"Above ETB 50,000: pay through the bank",""))))</f>
        <v/>
      </c>
    </row>
    <row r="130">
      <c r="A130" s="16" t="n"/>
      <c r="B130" s="15" t="n"/>
      <c r="C130" s="15" t="n"/>
      <c r="D130" s="15" t="n"/>
      <c r="E130" s="14" t="n"/>
      <c r="F130" s="22">
        <f>IF(E130="","",VLOOKUP(E130,Accounts!$A$2:$B$60,2,FALSE))</f>
        <v/>
      </c>
      <c r="G130" s="15" t="n"/>
      <c r="H130" s="15" t="n"/>
      <c r="I130" s="15" t="n"/>
      <c r="J130" s="17" t="n"/>
      <c r="K130" s="17" t="n"/>
      <c r="L130" s="18">
        <f>IF(J130="","",J130+K130)</f>
        <v/>
      </c>
      <c r="M130" s="17" t="n"/>
      <c r="N130" s="18">
        <f>IF(J130="","",L130-M130)</f>
        <v/>
      </c>
      <c r="O130" s="22">
        <f>IF(J130="","",IF(AND(K130&gt;0,I130&lt;&gt;"Tax invoice"),"No input VAT without a tax invoice",IF(AND(M130=0,OR(AND(G130="Goods",J130&gt;20000),AND(G130="Services",J130&gt;10000))),"Check withholding",IF(AND(H130="Cash",N130&gt;50000),"Above ETB 50,000: pay through the bank",""))))</f>
        <v/>
      </c>
    </row>
    <row r="131">
      <c r="A131" s="16" t="n"/>
      <c r="B131" s="15" t="n"/>
      <c r="C131" s="15" t="n"/>
      <c r="D131" s="15" t="n"/>
      <c r="E131" s="14" t="n"/>
      <c r="F131" s="22">
        <f>IF(E131="","",VLOOKUP(E131,Accounts!$A$2:$B$60,2,FALSE))</f>
        <v/>
      </c>
      <c r="G131" s="15" t="n"/>
      <c r="H131" s="15" t="n"/>
      <c r="I131" s="15" t="n"/>
      <c r="J131" s="17" t="n"/>
      <c r="K131" s="17" t="n"/>
      <c r="L131" s="18">
        <f>IF(J131="","",J131+K131)</f>
        <v/>
      </c>
      <c r="M131" s="17" t="n"/>
      <c r="N131" s="18">
        <f>IF(J131="","",L131-M131)</f>
        <v/>
      </c>
      <c r="O131" s="22">
        <f>IF(J131="","",IF(AND(K131&gt;0,I131&lt;&gt;"Tax invoice"),"No input VAT without a tax invoice",IF(AND(M131=0,OR(AND(G131="Goods",J131&gt;20000),AND(G131="Services",J131&gt;10000))),"Check withholding",IF(AND(H131="Cash",N131&gt;50000),"Above ETB 50,000: pay through the bank",""))))</f>
        <v/>
      </c>
    </row>
    <row r="132">
      <c r="A132" s="16" t="n"/>
      <c r="B132" s="15" t="n"/>
      <c r="C132" s="15" t="n"/>
      <c r="D132" s="15" t="n"/>
      <c r="E132" s="14" t="n"/>
      <c r="F132" s="22">
        <f>IF(E132="","",VLOOKUP(E132,Accounts!$A$2:$B$60,2,FALSE))</f>
        <v/>
      </c>
      <c r="G132" s="15" t="n"/>
      <c r="H132" s="15" t="n"/>
      <c r="I132" s="15" t="n"/>
      <c r="J132" s="17" t="n"/>
      <c r="K132" s="17" t="n"/>
      <c r="L132" s="18">
        <f>IF(J132="","",J132+K132)</f>
        <v/>
      </c>
      <c r="M132" s="17" t="n"/>
      <c r="N132" s="18">
        <f>IF(J132="","",L132-M132)</f>
        <v/>
      </c>
      <c r="O132" s="22">
        <f>IF(J132="","",IF(AND(K132&gt;0,I132&lt;&gt;"Tax invoice"),"No input VAT without a tax invoice",IF(AND(M132=0,OR(AND(G132="Goods",J132&gt;20000),AND(G132="Services",J132&gt;10000))),"Check withholding",IF(AND(H132="Cash",N132&gt;50000),"Above ETB 50,000: pay through the bank",""))))</f>
        <v/>
      </c>
    </row>
    <row r="133">
      <c r="A133" s="16" t="n"/>
      <c r="B133" s="15" t="n"/>
      <c r="C133" s="15" t="n"/>
      <c r="D133" s="15" t="n"/>
      <c r="E133" s="14" t="n"/>
      <c r="F133" s="22">
        <f>IF(E133="","",VLOOKUP(E133,Accounts!$A$2:$B$60,2,FALSE))</f>
        <v/>
      </c>
      <c r="G133" s="15" t="n"/>
      <c r="H133" s="15" t="n"/>
      <c r="I133" s="15" t="n"/>
      <c r="J133" s="17" t="n"/>
      <c r="K133" s="17" t="n"/>
      <c r="L133" s="18">
        <f>IF(J133="","",J133+K133)</f>
        <v/>
      </c>
      <c r="M133" s="17" t="n"/>
      <c r="N133" s="18">
        <f>IF(J133="","",L133-M133)</f>
        <v/>
      </c>
      <c r="O133" s="22">
        <f>IF(J133="","",IF(AND(K133&gt;0,I133&lt;&gt;"Tax invoice"),"No input VAT without a tax invoice",IF(AND(M133=0,OR(AND(G133="Goods",J133&gt;20000),AND(G133="Services",J133&gt;10000))),"Check withholding",IF(AND(H133="Cash",N133&gt;50000),"Above ETB 50,000: pay through the bank",""))))</f>
        <v/>
      </c>
    </row>
    <row r="134">
      <c r="A134" s="16" t="n"/>
      <c r="B134" s="15" t="n"/>
      <c r="C134" s="15" t="n"/>
      <c r="D134" s="15" t="n"/>
      <c r="E134" s="14" t="n"/>
      <c r="F134" s="22">
        <f>IF(E134="","",VLOOKUP(E134,Accounts!$A$2:$B$60,2,FALSE))</f>
        <v/>
      </c>
      <c r="G134" s="15" t="n"/>
      <c r="H134" s="15" t="n"/>
      <c r="I134" s="15" t="n"/>
      <c r="J134" s="17" t="n"/>
      <c r="K134" s="17" t="n"/>
      <c r="L134" s="18">
        <f>IF(J134="","",J134+K134)</f>
        <v/>
      </c>
      <c r="M134" s="17" t="n"/>
      <c r="N134" s="18">
        <f>IF(J134="","",L134-M134)</f>
        <v/>
      </c>
      <c r="O134" s="22">
        <f>IF(J134="","",IF(AND(K134&gt;0,I134&lt;&gt;"Tax invoice"),"No input VAT without a tax invoice",IF(AND(M134=0,OR(AND(G134="Goods",J134&gt;20000),AND(G134="Services",J134&gt;10000))),"Check withholding",IF(AND(H134="Cash",N134&gt;50000),"Above ETB 50,000: pay through the bank",""))))</f>
        <v/>
      </c>
    </row>
    <row r="135">
      <c r="A135" s="16" t="n"/>
      <c r="B135" s="15" t="n"/>
      <c r="C135" s="15" t="n"/>
      <c r="D135" s="15" t="n"/>
      <c r="E135" s="14" t="n"/>
      <c r="F135" s="22">
        <f>IF(E135="","",VLOOKUP(E135,Accounts!$A$2:$B$60,2,FALSE))</f>
        <v/>
      </c>
      <c r="G135" s="15" t="n"/>
      <c r="H135" s="15" t="n"/>
      <c r="I135" s="15" t="n"/>
      <c r="J135" s="17" t="n"/>
      <c r="K135" s="17" t="n"/>
      <c r="L135" s="18">
        <f>IF(J135="","",J135+K135)</f>
        <v/>
      </c>
      <c r="M135" s="17" t="n"/>
      <c r="N135" s="18">
        <f>IF(J135="","",L135-M135)</f>
        <v/>
      </c>
      <c r="O135" s="22">
        <f>IF(J135="","",IF(AND(K135&gt;0,I135&lt;&gt;"Tax invoice"),"No input VAT without a tax invoice",IF(AND(M135=0,OR(AND(G135="Goods",J135&gt;20000),AND(G135="Services",J135&gt;10000))),"Check withholding",IF(AND(H135="Cash",N135&gt;50000),"Above ETB 50,000: pay through the bank",""))))</f>
        <v/>
      </c>
    </row>
    <row r="136">
      <c r="A136" s="16" t="n"/>
      <c r="B136" s="15" t="n"/>
      <c r="C136" s="15" t="n"/>
      <c r="D136" s="15" t="n"/>
      <c r="E136" s="14" t="n"/>
      <c r="F136" s="22">
        <f>IF(E136="","",VLOOKUP(E136,Accounts!$A$2:$B$60,2,FALSE))</f>
        <v/>
      </c>
      <c r="G136" s="15" t="n"/>
      <c r="H136" s="15" t="n"/>
      <c r="I136" s="15" t="n"/>
      <c r="J136" s="17" t="n"/>
      <c r="K136" s="17" t="n"/>
      <c r="L136" s="18">
        <f>IF(J136="","",J136+K136)</f>
        <v/>
      </c>
      <c r="M136" s="17" t="n"/>
      <c r="N136" s="18">
        <f>IF(J136="","",L136-M136)</f>
        <v/>
      </c>
      <c r="O136" s="22">
        <f>IF(J136="","",IF(AND(K136&gt;0,I136&lt;&gt;"Tax invoice"),"No input VAT without a tax invoice",IF(AND(M136=0,OR(AND(G136="Goods",J136&gt;20000),AND(G136="Services",J136&gt;10000))),"Check withholding",IF(AND(H136="Cash",N136&gt;50000),"Above ETB 50,000: pay through the bank",""))))</f>
        <v/>
      </c>
    </row>
    <row r="137">
      <c r="A137" s="16" t="n"/>
      <c r="B137" s="15" t="n"/>
      <c r="C137" s="15" t="n"/>
      <c r="D137" s="15" t="n"/>
      <c r="E137" s="14" t="n"/>
      <c r="F137" s="22">
        <f>IF(E137="","",VLOOKUP(E137,Accounts!$A$2:$B$60,2,FALSE))</f>
        <v/>
      </c>
      <c r="G137" s="15" t="n"/>
      <c r="H137" s="15" t="n"/>
      <c r="I137" s="15" t="n"/>
      <c r="J137" s="17" t="n"/>
      <c r="K137" s="17" t="n"/>
      <c r="L137" s="18">
        <f>IF(J137="","",J137+K137)</f>
        <v/>
      </c>
      <c r="M137" s="17" t="n"/>
      <c r="N137" s="18">
        <f>IF(J137="","",L137-M137)</f>
        <v/>
      </c>
      <c r="O137" s="22">
        <f>IF(J137="","",IF(AND(K137&gt;0,I137&lt;&gt;"Tax invoice"),"No input VAT without a tax invoice",IF(AND(M137=0,OR(AND(G137="Goods",J137&gt;20000),AND(G137="Services",J137&gt;10000))),"Check withholding",IF(AND(H137="Cash",N137&gt;50000),"Above ETB 50,000: pay through the bank",""))))</f>
        <v/>
      </c>
    </row>
    <row r="138">
      <c r="A138" s="16" t="n"/>
      <c r="B138" s="15" t="n"/>
      <c r="C138" s="15" t="n"/>
      <c r="D138" s="15" t="n"/>
      <c r="E138" s="14" t="n"/>
      <c r="F138" s="22">
        <f>IF(E138="","",VLOOKUP(E138,Accounts!$A$2:$B$60,2,FALSE))</f>
        <v/>
      </c>
      <c r="G138" s="15" t="n"/>
      <c r="H138" s="15" t="n"/>
      <c r="I138" s="15" t="n"/>
      <c r="J138" s="17" t="n"/>
      <c r="K138" s="17" t="n"/>
      <c r="L138" s="18">
        <f>IF(J138="","",J138+K138)</f>
        <v/>
      </c>
      <c r="M138" s="17" t="n"/>
      <c r="N138" s="18">
        <f>IF(J138="","",L138-M138)</f>
        <v/>
      </c>
      <c r="O138" s="22">
        <f>IF(J138="","",IF(AND(K138&gt;0,I138&lt;&gt;"Tax invoice"),"No input VAT without a tax invoice",IF(AND(M138=0,OR(AND(G138="Goods",J138&gt;20000),AND(G138="Services",J138&gt;10000))),"Check withholding",IF(AND(H138="Cash",N138&gt;50000),"Above ETB 50,000: pay through the bank",""))))</f>
        <v/>
      </c>
    </row>
    <row r="139">
      <c r="A139" s="16" t="n"/>
      <c r="B139" s="15" t="n"/>
      <c r="C139" s="15" t="n"/>
      <c r="D139" s="15" t="n"/>
      <c r="E139" s="14" t="n"/>
      <c r="F139" s="22">
        <f>IF(E139="","",VLOOKUP(E139,Accounts!$A$2:$B$60,2,FALSE))</f>
        <v/>
      </c>
      <c r="G139" s="15" t="n"/>
      <c r="H139" s="15" t="n"/>
      <c r="I139" s="15" t="n"/>
      <c r="J139" s="17" t="n"/>
      <c r="K139" s="17" t="n"/>
      <c r="L139" s="18">
        <f>IF(J139="","",J139+K139)</f>
        <v/>
      </c>
      <c r="M139" s="17" t="n"/>
      <c r="N139" s="18">
        <f>IF(J139="","",L139-M139)</f>
        <v/>
      </c>
      <c r="O139" s="22">
        <f>IF(J139="","",IF(AND(K139&gt;0,I139&lt;&gt;"Tax invoice"),"No input VAT without a tax invoice",IF(AND(M139=0,OR(AND(G139="Goods",J139&gt;20000),AND(G139="Services",J139&gt;10000))),"Check withholding",IF(AND(H139="Cash",N139&gt;50000),"Above ETB 50,000: pay through the bank",""))))</f>
        <v/>
      </c>
    </row>
    <row r="140">
      <c r="A140" s="16" t="n"/>
      <c r="B140" s="15" t="n"/>
      <c r="C140" s="15" t="n"/>
      <c r="D140" s="15" t="n"/>
      <c r="E140" s="14" t="n"/>
      <c r="F140" s="22">
        <f>IF(E140="","",VLOOKUP(E140,Accounts!$A$2:$B$60,2,FALSE))</f>
        <v/>
      </c>
      <c r="G140" s="15" t="n"/>
      <c r="H140" s="15" t="n"/>
      <c r="I140" s="15" t="n"/>
      <c r="J140" s="17" t="n"/>
      <c r="K140" s="17" t="n"/>
      <c r="L140" s="18">
        <f>IF(J140="","",J140+K140)</f>
        <v/>
      </c>
      <c r="M140" s="17" t="n"/>
      <c r="N140" s="18">
        <f>IF(J140="","",L140-M140)</f>
        <v/>
      </c>
      <c r="O140" s="22">
        <f>IF(J140="","",IF(AND(K140&gt;0,I140&lt;&gt;"Tax invoice"),"No input VAT without a tax invoice",IF(AND(M140=0,OR(AND(G140="Goods",J140&gt;20000),AND(G140="Services",J140&gt;10000))),"Check withholding",IF(AND(H140="Cash",N140&gt;50000),"Above ETB 50,000: pay through the bank",""))))</f>
        <v/>
      </c>
    </row>
    <row r="141">
      <c r="A141" s="16" t="n"/>
      <c r="B141" s="15" t="n"/>
      <c r="C141" s="15" t="n"/>
      <c r="D141" s="15" t="n"/>
      <c r="E141" s="14" t="n"/>
      <c r="F141" s="22">
        <f>IF(E141="","",VLOOKUP(E141,Accounts!$A$2:$B$60,2,FALSE))</f>
        <v/>
      </c>
      <c r="G141" s="15" t="n"/>
      <c r="H141" s="15" t="n"/>
      <c r="I141" s="15" t="n"/>
      <c r="J141" s="17" t="n"/>
      <c r="K141" s="17" t="n"/>
      <c r="L141" s="18">
        <f>IF(J141="","",J141+K141)</f>
        <v/>
      </c>
      <c r="M141" s="17" t="n"/>
      <c r="N141" s="18">
        <f>IF(J141="","",L141-M141)</f>
        <v/>
      </c>
      <c r="O141" s="22">
        <f>IF(J141="","",IF(AND(K141&gt;0,I141&lt;&gt;"Tax invoice"),"No input VAT without a tax invoice",IF(AND(M141=0,OR(AND(G141="Goods",J141&gt;20000),AND(G141="Services",J141&gt;10000))),"Check withholding",IF(AND(H141="Cash",N141&gt;50000),"Above ETB 50,000: pay through the bank",""))))</f>
        <v/>
      </c>
    </row>
    <row r="142">
      <c r="A142" s="16" t="n"/>
      <c r="B142" s="15" t="n"/>
      <c r="C142" s="15" t="n"/>
      <c r="D142" s="15" t="n"/>
      <c r="E142" s="14" t="n"/>
      <c r="F142" s="22">
        <f>IF(E142="","",VLOOKUP(E142,Accounts!$A$2:$B$60,2,FALSE))</f>
        <v/>
      </c>
      <c r="G142" s="15" t="n"/>
      <c r="H142" s="15" t="n"/>
      <c r="I142" s="15" t="n"/>
      <c r="J142" s="17" t="n"/>
      <c r="K142" s="17" t="n"/>
      <c r="L142" s="18">
        <f>IF(J142="","",J142+K142)</f>
        <v/>
      </c>
      <c r="M142" s="17" t="n"/>
      <c r="N142" s="18">
        <f>IF(J142="","",L142-M142)</f>
        <v/>
      </c>
      <c r="O142" s="22">
        <f>IF(J142="","",IF(AND(K142&gt;0,I142&lt;&gt;"Tax invoice"),"No input VAT without a tax invoice",IF(AND(M142=0,OR(AND(G142="Goods",J142&gt;20000),AND(G142="Services",J142&gt;10000))),"Check withholding",IF(AND(H142="Cash",N142&gt;50000),"Above ETB 50,000: pay through the bank",""))))</f>
        <v/>
      </c>
    </row>
    <row r="143">
      <c r="A143" s="16" t="n"/>
      <c r="B143" s="15" t="n"/>
      <c r="C143" s="15" t="n"/>
      <c r="D143" s="15" t="n"/>
      <c r="E143" s="14" t="n"/>
      <c r="F143" s="22">
        <f>IF(E143="","",VLOOKUP(E143,Accounts!$A$2:$B$60,2,FALSE))</f>
        <v/>
      </c>
      <c r="G143" s="15" t="n"/>
      <c r="H143" s="15" t="n"/>
      <c r="I143" s="15" t="n"/>
      <c r="J143" s="17" t="n"/>
      <c r="K143" s="17" t="n"/>
      <c r="L143" s="18">
        <f>IF(J143="","",J143+K143)</f>
        <v/>
      </c>
      <c r="M143" s="17" t="n"/>
      <c r="N143" s="18">
        <f>IF(J143="","",L143-M143)</f>
        <v/>
      </c>
      <c r="O143" s="22">
        <f>IF(J143="","",IF(AND(K143&gt;0,I143&lt;&gt;"Tax invoice"),"No input VAT without a tax invoice",IF(AND(M143=0,OR(AND(G143="Goods",J143&gt;20000),AND(G143="Services",J143&gt;10000))),"Check withholding",IF(AND(H143="Cash",N143&gt;50000),"Above ETB 50,000: pay through the bank",""))))</f>
        <v/>
      </c>
    </row>
    <row r="144">
      <c r="A144" s="16" t="n"/>
      <c r="B144" s="15" t="n"/>
      <c r="C144" s="15" t="n"/>
      <c r="D144" s="15" t="n"/>
      <c r="E144" s="14" t="n"/>
      <c r="F144" s="22">
        <f>IF(E144="","",VLOOKUP(E144,Accounts!$A$2:$B$60,2,FALSE))</f>
        <v/>
      </c>
      <c r="G144" s="15" t="n"/>
      <c r="H144" s="15" t="n"/>
      <c r="I144" s="15" t="n"/>
      <c r="J144" s="17" t="n"/>
      <c r="K144" s="17" t="n"/>
      <c r="L144" s="18">
        <f>IF(J144="","",J144+K144)</f>
        <v/>
      </c>
      <c r="M144" s="17" t="n"/>
      <c r="N144" s="18">
        <f>IF(J144="","",L144-M144)</f>
        <v/>
      </c>
      <c r="O144" s="22">
        <f>IF(J144="","",IF(AND(K144&gt;0,I144&lt;&gt;"Tax invoice"),"No input VAT without a tax invoice",IF(AND(M144=0,OR(AND(G144="Goods",J144&gt;20000),AND(G144="Services",J144&gt;10000))),"Check withholding",IF(AND(H144="Cash",N144&gt;50000),"Above ETB 50,000: pay through the bank",""))))</f>
        <v/>
      </c>
    </row>
    <row r="145">
      <c r="A145" s="16" t="n"/>
      <c r="B145" s="15" t="n"/>
      <c r="C145" s="15" t="n"/>
      <c r="D145" s="15" t="n"/>
      <c r="E145" s="14" t="n"/>
      <c r="F145" s="22">
        <f>IF(E145="","",VLOOKUP(E145,Accounts!$A$2:$B$60,2,FALSE))</f>
        <v/>
      </c>
      <c r="G145" s="15" t="n"/>
      <c r="H145" s="15" t="n"/>
      <c r="I145" s="15" t="n"/>
      <c r="J145" s="17" t="n"/>
      <c r="K145" s="17" t="n"/>
      <c r="L145" s="18">
        <f>IF(J145="","",J145+K145)</f>
        <v/>
      </c>
      <c r="M145" s="17" t="n"/>
      <c r="N145" s="18">
        <f>IF(J145="","",L145-M145)</f>
        <v/>
      </c>
      <c r="O145" s="22">
        <f>IF(J145="","",IF(AND(K145&gt;0,I145&lt;&gt;"Tax invoice"),"No input VAT without a tax invoice",IF(AND(M145=0,OR(AND(G145="Goods",J145&gt;20000),AND(G145="Services",J145&gt;10000))),"Check withholding",IF(AND(H145="Cash",N145&gt;50000),"Above ETB 50,000: pay through the bank",""))))</f>
        <v/>
      </c>
    </row>
    <row r="146">
      <c r="A146" s="16" t="n"/>
      <c r="B146" s="15" t="n"/>
      <c r="C146" s="15" t="n"/>
      <c r="D146" s="15" t="n"/>
      <c r="E146" s="14" t="n"/>
      <c r="F146" s="22">
        <f>IF(E146="","",VLOOKUP(E146,Accounts!$A$2:$B$60,2,FALSE))</f>
        <v/>
      </c>
      <c r="G146" s="15" t="n"/>
      <c r="H146" s="15" t="n"/>
      <c r="I146" s="15" t="n"/>
      <c r="J146" s="17" t="n"/>
      <c r="K146" s="17" t="n"/>
      <c r="L146" s="18">
        <f>IF(J146="","",J146+K146)</f>
        <v/>
      </c>
      <c r="M146" s="17" t="n"/>
      <c r="N146" s="18">
        <f>IF(J146="","",L146-M146)</f>
        <v/>
      </c>
      <c r="O146" s="22">
        <f>IF(J146="","",IF(AND(K146&gt;0,I146&lt;&gt;"Tax invoice"),"No input VAT without a tax invoice",IF(AND(M146=0,OR(AND(G146="Goods",J146&gt;20000),AND(G146="Services",J146&gt;10000))),"Check withholding",IF(AND(H146="Cash",N146&gt;50000),"Above ETB 50,000: pay through the bank",""))))</f>
        <v/>
      </c>
    </row>
    <row r="147">
      <c r="A147" s="16" t="n"/>
      <c r="B147" s="15" t="n"/>
      <c r="C147" s="15" t="n"/>
      <c r="D147" s="15" t="n"/>
      <c r="E147" s="14" t="n"/>
      <c r="F147" s="22">
        <f>IF(E147="","",VLOOKUP(E147,Accounts!$A$2:$B$60,2,FALSE))</f>
        <v/>
      </c>
      <c r="G147" s="15" t="n"/>
      <c r="H147" s="15" t="n"/>
      <c r="I147" s="15" t="n"/>
      <c r="J147" s="17" t="n"/>
      <c r="K147" s="17" t="n"/>
      <c r="L147" s="18">
        <f>IF(J147="","",J147+K147)</f>
        <v/>
      </c>
      <c r="M147" s="17" t="n"/>
      <c r="N147" s="18">
        <f>IF(J147="","",L147-M147)</f>
        <v/>
      </c>
      <c r="O147" s="22">
        <f>IF(J147="","",IF(AND(K147&gt;0,I147&lt;&gt;"Tax invoice"),"No input VAT without a tax invoice",IF(AND(M147=0,OR(AND(G147="Goods",J147&gt;20000),AND(G147="Services",J147&gt;10000))),"Check withholding",IF(AND(H147="Cash",N147&gt;50000),"Above ETB 50,000: pay through the bank",""))))</f>
        <v/>
      </c>
    </row>
    <row r="148">
      <c r="A148" s="16" t="n"/>
      <c r="B148" s="15" t="n"/>
      <c r="C148" s="15" t="n"/>
      <c r="D148" s="15" t="n"/>
      <c r="E148" s="14" t="n"/>
      <c r="F148" s="22">
        <f>IF(E148="","",VLOOKUP(E148,Accounts!$A$2:$B$60,2,FALSE))</f>
        <v/>
      </c>
      <c r="G148" s="15" t="n"/>
      <c r="H148" s="15" t="n"/>
      <c r="I148" s="15" t="n"/>
      <c r="J148" s="17" t="n"/>
      <c r="K148" s="17" t="n"/>
      <c r="L148" s="18">
        <f>IF(J148="","",J148+K148)</f>
        <v/>
      </c>
      <c r="M148" s="17" t="n"/>
      <c r="N148" s="18">
        <f>IF(J148="","",L148-M148)</f>
        <v/>
      </c>
      <c r="O148" s="22">
        <f>IF(J148="","",IF(AND(K148&gt;0,I148&lt;&gt;"Tax invoice"),"No input VAT without a tax invoice",IF(AND(M148=0,OR(AND(G148="Goods",J148&gt;20000),AND(G148="Services",J148&gt;10000))),"Check withholding",IF(AND(H148="Cash",N148&gt;50000),"Above ETB 50,000: pay through the bank",""))))</f>
        <v/>
      </c>
    </row>
    <row r="149">
      <c r="A149" s="16" t="n"/>
      <c r="B149" s="15" t="n"/>
      <c r="C149" s="15" t="n"/>
      <c r="D149" s="15" t="n"/>
      <c r="E149" s="14" t="n"/>
      <c r="F149" s="22">
        <f>IF(E149="","",VLOOKUP(E149,Accounts!$A$2:$B$60,2,FALSE))</f>
        <v/>
      </c>
      <c r="G149" s="15" t="n"/>
      <c r="H149" s="15" t="n"/>
      <c r="I149" s="15" t="n"/>
      <c r="J149" s="17" t="n"/>
      <c r="K149" s="17" t="n"/>
      <c r="L149" s="18">
        <f>IF(J149="","",J149+K149)</f>
        <v/>
      </c>
      <c r="M149" s="17" t="n"/>
      <c r="N149" s="18">
        <f>IF(J149="","",L149-M149)</f>
        <v/>
      </c>
      <c r="O149" s="22">
        <f>IF(J149="","",IF(AND(K149&gt;0,I149&lt;&gt;"Tax invoice"),"No input VAT without a tax invoice",IF(AND(M149=0,OR(AND(G149="Goods",J149&gt;20000),AND(G149="Services",J149&gt;10000))),"Check withholding",IF(AND(H149="Cash",N149&gt;50000),"Above ETB 50,000: pay through the bank",""))))</f>
        <v/>
      </c>
    </row>
    <row r="150">
      <c r="A150" s="16" t="n"/>
      <c r="B150" s="15" t="n"/>
      <c r="C150" s="15" t="n"/>
      <c r="D150" s="15" t="n"/>
      <c r="E150" s="14" t="n"/>
      <c r="F150" s="22">
        <f>IF(E150="","",VLOOKUP(E150,Accounts!$A$2:$B$60,2,FALSE))</f>
        <v/>
      </c>
      <c r="G150" s="15" t="n"/>
      <c r="H150" s="15" t="n"/>
      <c r="I150" s="15" t="n"/>
      <c r="J150" s="17" t="n"/>
      <c r="K150" s="17" t="n"/>
      <c r="L150" s="18">
        <f>IF(J150="","",J150+K150)</f>
        <v/>
      </c>
      <c r="M150" s="17" t="n"/>
      <c r="N150" s="18">
        <f>IF(J150="","",L150-M150)</f>
        <v/>
      </c>
      <c r="O150" s="22">
        <f>IF(J150="","",IF(AND(K150&gt;0,I150&lt;&gt;"Tax invoice"),"No input VAT without a tax invoice",IF(AND(M150=0,OR(AND(G150="Goods",J150&gt;20000),AND(G150="Services",J150&gt;10000))),"Check withholding",IF(AND(H150="Cash",N150&gt;50000),"Above ETB 50,000: pay through the bank",""))))</f>
        <v/>
      </c>
    </row>
    <row r="151">
      <c r="A151" s="16" t="n"/>
      <c r="B151" s="15" t="n"/>
      <c r="C151" s="15" t="n"/>
      <c r="D151" s="15" t="n"/>
      <c r="E151" s="14" t="n"/>
      <c r="F151" s="22">
        <f>IF(E151="","",VLOOKUP(E151,Accounts!$A$2:$B$60,2,FALSE))</f>
        <v/>
      </c>
      <c r="G151" s="15" t="n"/>
      <c r="H151" s="15" t="n"/>
      <c r="I151" s="15" t="n"/>
      <c r="J151" s="17" t="n"/>
      <c r="K151" s="17" t="n"/>
      <c r="L151" s="18">
        <f>IF(J151="","",J151+K151)</f>
        <v/>
      </c>
      <c r="M151" s="17" t="n"/>
      <c r="N151" s="18">
        <f>IF(J151="","",L151-M151)</f>
        <v/>
      </c>
      <c r="O151" s="22">
        <f>IF(J151="","",IF(AND(K151&gt;0,I151&lt;&gt;"Tax invoice"),"No input VAT without a tax invoice",IF(AND(M151=0,OR(AND(G151="Goods",J151&gt;20000),AND(G151="Services",J151&gt;10000))),"Check withholding",IF(AND(H151="Cash",N151&gt;50000),"Above ETB 50,000: pay through the bank",""))))</f>
        <v/>
      </c>
    </row>
    <row r="152">
      <c r="A152" s="16" t="n"/>
      <c r="B152" s="15" t="n"/>
      <c r="C152" s="15" t="n"/>
      <c r="D152" s="15" t="n"/>
      <c r="E152" s="14" t="n"/>
      <c r="F152" s="22">
        <f>IF(E152="","",VLOOKUP(E152,Accounts!$A$2:$B$60,2,FALSE))</f>
        <v/>
      </c>
      <c r="G152" s="15" t="n"/>
      <c r="H152" s="15" t="n"/>
      <c r="I152" s="15" t="n"/>
      <c r="J152" s="17" t="n"/>
      <c r="K152" s="17" t="n"/>
      <c r="L152" s="18">
        <f>IF(J152="","",J152+K152)</f>
        <v/>
      </c>
      <c r="M152" s="17" t="n"/>
      <c r="N152" s="18">
        <f>IF(J152="","",L152-M152)</f>
        <v/>
      </c>
      <c r="O152" s="22">
        <f>IF(J152="","",IF(AND(K152&gt;0,I152&lt;&gt;"Tax invoice"),"No input VAT without a tax invoice",IF(AND(M152=0,OR(AND(G152="Goods",J152&gt;20000),AND(G152="Services",J152&gt;10000))),"Check withholding",IF(AND(H152="Cash",N152&gt;50000),"Above ETB 50,000: pay through the bank",""))))</f>
        <v/>
      </c>
    </row>
    <row r="153">
      <c r="A153" s="16" t="n"/>
      <c r="B153" s="15" t="n"/>
      <c r="C153" s="15" t="n"/>
      <c r="D153" s="15" t="n"/>
      <c r="E153" s="14" t="n"/>
      <c r="F153" s="22">
        <f>IF(E153="","",VLOOKUP(E153,Accounts!$A$2:$B$60,2,FALSE))</f>
        <v/>
      </c>
      <c r="G153" s="15" t="n"/>
      <c r="H153" s="15" t="n"/>
      <c r="I153" s="15" t="n"/>
      <c r="J153" s="17" t="n"/>
      <c r="K153" s="17" t="n"/>
      <c r="L153" s="18">
        <f>IF(J153="","",J153+K153)</f>
        <v/>
      </c>
      <c r="M153" s="17" t="n"/>
      <c r="N153" s="18">
        <f>IF(J153="","",L153-M153)</f>
        <v/>
      </c>
      <c r="O153" s="22">
        <f>IF(J153="","",IF(AND(K153&gt;0,I153&lt;&gt;"Tax invoice"),"No input VAT without a tax invoice",IF(AND(M153=0,OR(AND(G153="Goods",J153&gt;20000),AND(G153="Services",J153&gt;10000))),"Check withholding",IF(AND(H153="Cash",N153&gt;50000),"Above ETB 50,000: pay through the bank",""))))</f>
        <v/>
      </c>
    </row>
    <row r="154">
      <c r="A154" s="16" t="n"/>
      <c r="B154" s="15" t="n"/>
      <c r="C154" s="15" t="n"/>
      <c r="D154" s="15" t="n"/>
      <c r="E154" s="14" t="n"/>
      <c r="F154" s="22">
        <f>IF(E154="","",VLOOKUP(E154,Accounts!$A$2:$B$60,2,FALSE))</f>
        <v/>
      </c>
      <c r="G154" s="15" t="n"/>
      <c r="H154" s="15" t="n"/>
      <c r="I154" s="15" t="n"/>
      <c r="J154" s="17" t="n"/>
      <c r="K154" s="17" t="n"/>
      <c r="L154" s="18">
        <f>IF(J154="","",J154+K154)</f>
        <v/>
      </c>
      <c r="M154" s="17" t="n"/>
      <c r="N154" s="18">
        <f>IF(J154="","",L154-M154)</f>
        <v/>
      </c>
      <c r="O154" s="22">
        <f>IF(J154="","",IF(AND(K154&gt;0,I154&lt;&gt;"Tax invoice"),"No input VAT without a tax invoice",IF(AND(M154=0,OR(AND(G154="Goods",J154&gt;20000),AND(G154="Services",J154&gt;10000))),"Check withholding",IF(AND(H154="Cash",N154&gt;50000),"Above ETB 50,000: pay through the bank",""))))</f>
        <v/>
      </c>
    </row>
    <row r="155">
      <c r="A155" s="16" t="n"/>
      <c r="B155" s="15" t="n"/>
      <c r="C155" s="15" t="n"/>
      <c r="D155" s="15" t="n"/>
      <c r="E155" s="14" t="n"/>
      <c r="F155" s="22">
        <f>IF(E155="","",VLOOKUP(E155,Accounts!$A$2:$B$60,2,FALSE))</f>
        <v/>
      </c>
      <c r="G155" s="15" t="n"/>
      <c r="H155" s="15" t="n"/>
      <c r="I155" s="15" t="n"/>
      <c r="J155" s="17" t="n"/>
      <c r="K155" s="17" t="n"/>
      <c r="L155" s="18">
        <f>IF(J155="","",J155+K155)</f>
        <v/>
      </c>
      <c r="M155" s="17" t="n"/>
      <c r="N155" s="18">
        <f>IF(J155="","",L155-M155)</f>
        <v/>
      </c>
      <c r="O155" s="22">
        <f>IF(J155="","",IF(AND(K155&gt;0,I155&lt;&gt;"Tax invoice"),"No input VAT without a tax invoice",IF(AND(M155=0,OR(AND(G155="Goods",J155&gt;20000),AND(G155="Services",J155&gt;10000))),"Check withholding",IF(AND(H155="Cash",N155&gt;50000),"Above ETB 50,000: pay through the bank",""))))</f>
        <v/>
      </c>
    </row>
    <row r="156">
      <c r="A156" s="16" t="n"/>
      <c r="B156" s="15" t="n"/>
      <c r="C156" s="15" t="n"/>
      <c r="D156" s="15" t="n"/>
      <c r="E156" s="14" t="n"/>
      <c r="F156" s="22">
        <f>IF(E156="","",VLOOKUP(E156,Accounts!$A$2:$B$60,2,FALSE))</f>
        <v/>
      </c>
      <c r="G156" s="15" t="n"/>
      <c r="H156" s="15" t="n"/>
      <c r="I156" s="15" t="n"/>
      <c r="J156" s="17" t="n"/>
      <c r="K156" s="17" t="n"/>
      <c r="L156" s="18">
        <f>IF(J156="","",J156+K156)</f>
        <v/>
      </c>
      <c r="M156" s="17" t="n"/>
      <c r="N156" s="18">
        <f>IF(J156="","",L156-M156)</f>
        <v/>
      </c>
      <c r="O156" s="22">
        <f>IF(J156="","",IF(AND(K156&gt;0,I156&lt;&gt;"Tax invoice"),"No input VAT without a tax invoice",IF(AND(M156=0,OR(AND(G156="Goods",J156&gt;20000),AND(G156="Services",J156&gt;10000))),"Check withholding",IF(AND(H156="Cash",N156&gt;50000),"Above ETB 50,000: pay through the bank",""))))</f>
        <v/>
      </c>
    </row>
    <row r="157">
      <c r="A157" s="16" t="n"/>
      <c r="B157" s="15" t="n"/>
      <c r="C157" s="15" t="n"/>
      <c r="D157" s="15" t="n"/>
      <c r="E157" s="14" t="n"/>
      <c r="F157" s="22">
        <f>IF(E157="","",VLOOKUP(E157,Accounts!$A$2:$B$60,2,FALSE))</f>
        <v/>
      </c>
      <c r="G157" s="15" t="n"/>
      <c r="H157" s="15" t="n"/>
      <c r="I157" s="15" t="n"/>
      <c r="J157" s="17" t="n"/>
      <c r="K157" s="17" t="n"/>
      <c r="L157" s="18">
        <f>IF(J157="","",J157+K157)</f>
        <v/>
      </c>
      <c r="M157" s="17" t="n"/>
      <c r="N157" s="18">
        <f>IF(J157="","",L157-M157)</f>
        <v/>
      </c>
      <c r="O157" s="22">
        <f>IF(J157="","",IF(AND(K157&gt;0,I157&lt;&gt;"Tax invoice"),"No input VAT without a tax invoice",IF(AND(M157=0,OR(AND(G157="Goods",J157&gt;20000),AND(G157="Services",J157&gt;10000))),"Check withholding",IF(AND(H157="Cash",N157&gt;50000),"Above ETB 50,000: pay through the bank",""))))</f>
        <v/>
      </c>
    </row>
    <row r="158">
      <c r="A158" s="16" t="n"/>
      <c r="B158" s="15" t="n"/>
      <c r="C158" s="15" t="n"/>
      <c r="D158" s="15" t="n"/>
      <c r="E158" s="14" t="n"/>
      <c r="F158" s="22">
        <f>IF(E158="","",VLOOKUP(E158,Accounts!$A$2:$B$60,2,FALSE))</f>
        <v/>
      </c>
      <c r="G158" s="15" t="n"/>
      <c r="H158" s="15" t="n"/>
      <c r="I158" s="15" t="n"/>
      <c r="J158" s="17" t="n"/>
      <c r="K158" s="17" t="n"/>
      <c r="L158" s="18">
        <f>IF(J158="","",J158+K158)</f>
        <v/>
      </c>
      <c r="M158" s="17" t="n"/>
      <c r="N158" s="18">
        <f>IF(J158="","",L158-M158)</f>
        <v/>
      </c>
      <c r="O158" s="22">
        <f>IF(J158="","",IF(AND(K158&gt;0,I158&lt;&gt;"Tax invoice"),"No input VAT without a tax invoice",IF(AND(M158=0,OR(AND(G158="Goods",J158&gt;20000),AND(G158="Services",J158&gt;10000))),"Check withholding",IF(AND(H158="Cash",N158&gt;50000),"Above ETB 50,000: pay through the bank",""))))</f>
        <v/>
      </c>
    </row>
    <row r="159">
      <c r="A159" s="16" t="n"/>
      <c r="B159" s="15" t="n"/>
      <c r="C159" s="15" t="n"/>
      <c r="D159" s="15" t="n"/>
      <c r="E159" s="14" t="n"/>
      <c r="F159" s="22">
        <f>IF(E159="","",VLOOKUP(E159,Accounts!$A$2:$B$60,2,FALSE))</f>
        <v/>
      </c>
      <c r="G159" s="15" t="n"/>
      <c r="H159" s="15" t="n"/>
      <c r="I159" s="15" t="n"/>
      <c r="J159" s="17" t="n"/>
      <c r="K159" s="17" t="n"/>
      <c r="L159" s="18">
        <f>IF(J159="","",J159+K159)</f>
        <v/>
      </c>
      <c r="M159" s="17" t="n"/>
      <c r="N159" s="18">
        <f>IF(J159="","",L159-M159)</f>
        <v/>
      </c>
      <c r="O159" s="22">
        <f>IF(J159="","",IF(AND(K159&gt;0,I159&lt;&gt;"Tax invoice"),"No input VAT without a tax invoice",IF(AND(M159=0,OR(AND(G159="Goods",J159&gt;20000),AND(G159="Services",J159&gt;10000))),"Check withholding",IF(AND(H159="Cash",N159&gt;50000),"Above ETB 50,000: pay through the bank",""))))</f>
        <v/>
      </c>
    </row>
    <row r="160">
      <c r="A160" s="16" t="n"/>
      <c r="B160" s="15" t="n"/>
      <c r="C160" s="15" t="n"/>
      <c r="D160" s="15" t="n"/>
      <c r="E160" s="14" t="n"/>
      <c r="F160" s="22">
        <f>IF(E160="","",VLOOKUP(E160,Accounts!$A$2:$B$60,2,FALSE))</f>
        <v/>
      </c>
      <c r="G160" s="15" t="n"/>
      <c r="H160" s="15" t="n"/>
      <c r="I160" s="15" t="n"/>
      <c r="J160" s="17" t="n"/>
      <c r="K160" s="17" t="n"/>
      <c r="L160" s="18">
        <f>IF(J160="","",J160+K160)</f>
        <v/>
      </c>
      <c r="M160" s="17" t="n"/>
      <c r="N160" s="18">
        <f>IF(J160="","",L160-M160)</f>
        <v/>
      </c>
      <c r="O160" s="22">
        <f>IF(J160="","",IF(AND(K160&gt;0,I160&lt;&gt;"Tax invoice"),"No input VAT without a tax invoice",IF(AND(M160=0,OR(AND(G160="Goods",J160&gt;20000),AND(G160="Services",J160&gt;10000))),"Check withholding",IF(AND(H160="Cash",N160&gt;50000),"Above ETB 50,000: pay through the bank",""))))</f>
        <v/>
      </c>
    </row>
    <row r="161">
      <c r="A161" s="16" t="n"/>
      <c r="B161" s="15" t="n"/>
      <c r="C161" s="15" t="n"/>
      <c r="D161" s="15" t="n"/>
      <c r="E161" s="14" t="n"/>
      <c r="F161" s="22">
        <f>IF(E161="","",VLOOKUP(E161,Accounts!$A$2:$B$60,2,FALSE))</f>
        <v/>
      </c>
      <c r="G161" s="15" t="n"/>
      <c r="H161" s="15" t="n"/>
      <c r="I161" s="15" t="n"/>
      <c r="J161" s="17" t="n"/>
      <c r="K161" s="17" t="n"/>
      <c r="L161" s="18">
        <f>IF(J161="","",J161+K161)</f>
        <v/>
      </c>
      <c r="M161" s="17" t="n"/>
      <c r="N161" s="18">
        <f>IF(J161="","",L161-M161)</f>
        <v/>
      </c>
      <c r="O161" s="22">
        <f>IF(J161="","",IF(AND(K161&gt;0,I161&lt;&gt;"Tax invoice"),"No input VAT without a tax invoice",IF(AND(M161=0,OR(AND(G161="Goods",J161&gt;20000),AND(G161="Services",J161&gt;10000))),"Check withholding",IF(AND(H161="Cash",N161&gt;50000),"Above ETB 50,000: pay through the bank",""))))</f>
        <v/>
      </c>
    </row>
    <row r="162">
      <c r="A162" s="16" t="n"/>
      <c r="B162" s="15" t="n"/>
      <c r="C162" s="15" t="n"/>
      <c r="D162" s="15" t="n"/>
      <c r="E162" s="14" t="n"/>
      <c r="F162" s="22">
        <f>IF(E162="","",VLOOKUP(E162,Accounts!$A$2:$B$60,2,FALSE))</f>
        <v/>
      </c>
      <c r="G162" s="15" t="n"/>
      <c r="H162" s="15" t="n"/>
      <c r="I162" s="15" t="n"/>
      <c r="J162" s="17" t="n"/>
      <c r="K162" s="17" t="n"/>
      <c r="L162" s="18">
        <f>IF(J162="","",J162+K162)</f>
        <v/>
      </c>
      <c r="M162" s="17" t="n"/>
      <c r="N162" s="18">
        <f>IF(J162="","",L162-M162)</f>
        <v/>
      </c>
      <c r="O162" s="22">
        <f>IF(J162="","",IF(AND(K162&gt;0,I162&lt;&gt;"Tax invoice"),"No input VAT without a tax invoice",IF(AND(M162=0,OR(AND(G162="Goods",J162&gt;20000),AND(G162="Services",J162&gt;10000))),"Check withholding",IF(AND(H162="Cash",N162&gt;50000),"Above ETB 50,000: pay through the bank",""))))</f>
        <v/>
      </c>
    </row>
    <row r="163">
      <c r="A163" s="16" t="n"/>
      <c r="B163" s="15" t="n"/>
      <c r="C163" s="15" t="n"/>
      <c r="D163" s="15" t="n"/>
      <c r="E163" s="14" t="n"/>
      <c r="F163" s="22">
        <f>IF(E163="","",VLOOKUP(E163,Accounts!$A$2:$B$60,2,FALSE))</f>
        <v/>
      </c>
      <c r="G163" s="15" t="n"/>
      <c r="H163" s="15" t="n"/>
      <c r="I163" s="15" t="n"/>
      <c r="J163" s="17" t="n"/>
      <c r="K163" s="17" t="n"/>
      <c r="L163" s="18">
        <f>IF(J163="","",J163+K163)</f>
        <v/>
      </c>
      <c r="M163" s="17" t="n"/>
      <c r="N163" s="18">
        <f>IF(J163="","",L163-M163)</f>
        <v/>
      </c>
      <c r="O163" s="22">
        <f>IF(J163="","",IF(AND(K163&gt;0,I163&lt;&gt;"Tax invoice"),"No input VAT without a tax invoice",IF(AND(M163=0,OR(AND(G163="Goods",J163&gt;20000),AND(G163="Services",J163&gt;10000))),"Check withholding",IF(AND(H163="Cash",N163&gt;50000),"Above ETB 50,000: pay through the bank",""))))</f>
        <v/>
      </c>
    </row>
    <row r="164">
      <c r="A164" s="16" t="n"/>
      <c r="B164" s="15" t="n"/>
      <c r="C164" s="15" t="n"/>
      <c r="D164" s="15" t="n"/>
      <c r="E164" s="14" t="n"/>
      <c r="F164" s="22">
        <f>IF(E164="","",VLOOKUP(E164,Accounts!$A$2:$B$60,2,FALSE))</f>
        <v/>
      </c>
      <c r="G164" s="15" t="n"/>
      <c r="H164" s="15" t="n"/>
      <c r="I164" s="15" t="n"/>
      <c r="J164" s="17" t="n"/>
      <c r="K164" s="17" t="n"/>
      <c r="L164" s="18">
        <f>IF(J164="","",J164+K164)</f>
        <v/>
      </c>
      <c r="M164" s="17" t="n"/>
      <c r="N164" s="18">
        <f>IF(J164="","",L164-M164)</f>
        <v/>
      </c>
      <c r="O164" s="22">
        <f>IF(J164="","",IF(AND(K164&gt;0,I164&lt;&gt;"Tax invoice"),"No input VAT without a tax invoice",IF(AND(M164=0,OR(AND(G164="Goods",J164&gt;20000),AND(G164="Services",J164&gt;10000))),"Check withholding",IF(AND(H164="Cash",N164&gt;50000),"Above ETB 50,000: pay through the bank",""))))</f>
        <v/>
      </c>
    </row>
    <row r="165">
      <c r="A165" s="16" t="n"/>
      <c r="B165" s="15" t="n"/>
      <c r="C165" s="15" t="n"/>
      <c r="D165" s="15" t="n"/>
      <c r="E165" s="14" t="n"/>
      <c r="F165" s="22">
        <f>IF(E165="","",VLOOKUP(E165,Accounts!$A$2:$B$60,2,FALSE))</f>
        <v/>
      </c>
      <c r="G165" s="15" t="n"/>
      <c r="H165" s="15" t="n"/>
      <c r="I165" s="15" t="n"/>
      <c r="J165" s="17" t="n"/>
      <c r="K165" s="17" t="n"/>
      <c r="L165" s="18">
        <f>IF(J165="","",J165+K165)</f>
        <v/>
      </c>
      <c r="M165" s="17" t="n"/>
      <c r="N165" s="18">
        <f>IF(J165="","",L165-M165)</f>
        <v/>
      </c>
      <c r="O165" s="22">
        <f>IF(J165="","",IF(AND(K165&gt;0,I165&lt;&gt;"Tax invoice"),"No input VAT without a tax invoice",IF(AND(M165=0,OR(AND(G165="Goods",J165&gt;20000),AND(G165="Services",J165&gt;10000))),"Check withholding",IF(AND(H165="Cash",N165&gt;50000),"Above ETB 50,000: pay through the bank",""))))</f>
        <v/>
      </c>
    </row>
    <row r="166">
      <c r="A166" s="16" t="n"/>
      <c r="B166" s="15" t="n"/>
      <c r="C166" s="15" t="n"/>
      <c r="D166" s="15" t="n"/>
      <c r="E166" s="14" t="n"/>
      <c r="F166" s="22">
        <f>IF(E166="","",VLOOKUP(E166,Accounts!$A$2:$B$60,2,FALSE))</f>
        <v/>
      </c>
      <c r="G166" s="15" t="n"/>
      <c r="H166" s="15" t="n"/>
      <c r="I166" s="15" t="n"/>
      <c r="J166" s="17" t="n"/>
      <c r="K166" s="17" t="n"/>
      <c r="L166" s="18">
        <f>IF(J166="","",J166+K166)</f>
        <v/>
      </c>
      <c r="M166" s="17" t="n"/>
      <c r="N166" s="18">
        <f>IF(J166="","",L166-M166)</f>
        <v/>
      </c>
      <c r="O166" s="22">
        <f>IF(J166="","",IF(AND(K166&gt;0,I166&lt;&gt;"Tax invoice"),"No input VAT without a tax invoice",IF(AND(M166=0,OR(AND(G166="Goods",J166&gt;20000),AND(G166="Services",J166&gt;10000))),"Check withholding",IF(AND(H166="Cash",N166&gt;50000),"Above ETB 50,000: pay through the bank",""))))</f>
        <v/>
      </c>
    </row>
    <row r="167">
      <c r="A167" s="16" t="n"/>
      <c r="B167" s="15" t="n"/>
      <c r="C167" s="15" t="n"/>
      <c r="D167" s="15" t="n"/>
      <c r="E167" s="14" t="n"/>
      <c r="F167" s="22">
        <f>IF(E167="","",VLOOKUP(E167,Accounts!$A$2:$B$60,2,FALSE))</f>
        <v/>
      </c>
      <c r="G167" s="15" t="n"/>
      <c r="H167" s="15" t="n"/>
      <c r="I167" s="15" t="n"/>
      <c r="J167" s="17" t="n"/>
      <c r="K167" s="17" t="n"/>
      <c r="L167" s="18">
        <f>IF(J167="","",J167+K167)</f>
        <v/>
      </c>
      <c r="M167" s="17" t="n"/>
      <c r="N167" s="18">
        <f>IF(J167="","",L167-M167)</f>
        <v/>
      </c>
      <c r="O167" s="22">
        <f>IF(J167="","",IF(AND(K167&gt;0,I167&lt;&gt;"Tax invoice"),"No input VAT without a tax invoice",IF(AND(M167=0,OR(AND(G167="Goods",J167&gt;20000),AND(G167="Services",J167&gt;10000))),"Check withholding",IF(AND(H167="Cash",N167&gt;50000),"Above ETB 50,000: pay through the bank",""))))</f>
        <v/>
      </c>
    </row>
    <row r="168">
      <c r="A168" s="16" t="n"/>
      <c r="B168" s="15" t="n"/>
      <c r="C168" s="15" t="n"/>
      <c r="D168" s="15" t="n"/>
      <c r="E168" s="14" t="n"/>
      <c r="F168" s="22">
        <f>IF(E168="","",VLOOKUP(E168,Accounts!$A$2:$B$60,2,FALSE))</f>
        <v/>
      </c>
      <c r="G168" s="15" t="n"/>
      <c r="H168" s="15" t="n"/>
      <c r="I168" s="15" t="n"/>
      <c r="J168" s="17" t="n"/>
      <c r="K168" s="17" t="n"/>
      <c r="L168" s="18">
        <f>IF(J168="","",J168+K168)</f>
        <v/>
      </c>
      <c r="M168" s="17" t="n"/>
      <c r="N168" s="18">
        <f>IF(J168="","",L168-M168)</f>
        <v/>
      </c>
      <c r="O168" s="22">
        <f>IF(J168="","",IF(AND(K168&gt;0,I168&lt;&gt;"Tax invoice"),"No input VAT without a tax invoice",IF(AND(M168=0,OR(AND(G168="Goods",J168&gt;20000),AND(G168="Services",J168&gt;10000))),"Check withholding",IF(AND(H168="Cash",N168&gt;50000),"Above ETB 50,000: pay through the bank",""))))</f>
        <v/>
      </c>
    </row>
    <row r="169">
      <c r="A169" s="16" t="n"/>
      <c r="B169" s="15" t="n"/>
      <c r="C169" s="15" t="n"/>
      <c r="D169" s="15" t="n"/>
      <c r="E169" s="14" t="n"/>
      <c r="F169" s="22">
        <f>IF(E169="","",VLOOKUP(E169,Accounts!$A$2:$B$60,2,FALSE))</f>
        <v/>
      </c>
      <c r="G169" s="15" t="n"/>
      <c r="H169" s="15" t="n"/>
      <c r="I169" s="15" t="n"/>
      <c r="J169" s="17" t="n"/>
      <c r="K169" s="17" t="n"/>
      <c r="L169" s="18">
        <f>IF(J169="","",J169+K169)</f>
        <v/>
      </c>
      <c r="M169" s="17" t="n"/>
      <c r="N169" s="18">
        <f>IF(J169="","",L169-M169)</f>
        <v/>
      </c>
      <c r="O169" s="22">
        <f>IF(J169="","",IF(AND(K169&gt;0,I169&lt;&gt;"Tax invoice"),"No input VAT without a tax invoice",IF(AND(M169=0,OR(AND(G169="Goods",J169&gt;20000),AND(G169="Services",J169&gt;10000))),"Check withholding",IF(AND(H169="Cash",N169&gt;50000),"Above ETB 50,000: pay through the bank",""))))</f>
        <v/>
      </c>
    </row>
    <row r="170">
      <c r="A170" s="16" t="n"/>
      <c r="B170" s="15" t="n"/>
      <c r="C170" s="15" t="n"/>
      <c r="D170" s="15" t="n"/>
      <c r="E170" s="14" t="n"/>
      <c r="F170" s="22">
        <f>IF(E170="","",VLOOKUP(E170,Accounts!$A$2:$B$60,2,FALSE))</f>
        <v/>
      </c>
      <c r="G170" s="15" t="n"/>
      <c r="H170" s="15" t="n"/>
      <c r="I170" s="15" t="n"/>
      <c r="J170" s="17" t="n"/>
      <c r="K170" s="17" t="n"/>
      <c r="L170" s="18">
        <f>IF(J170="","",J170+K170)</f>
        <v/>
      </c>
      <c r="M170" s="17" t="n"/>
      <c r="N170" s="18">
        <f>IF(J170="","",L170-M170)</f>
        <v/>
      </c>
      <c r="O170" s="22">
        <f>IF(J170="","",IF(AND(K170&gt;0,I170&lt;&gt;"Tax invoice"),"No input VAT without a tax invoice",IF(AND(M170=0,OR(AND(G170="Goods",J170&gt;20000),AND(G170="Services",J170&gt;10000))),"Check withholding",IF(AND(H170="Cash",N170&gt;50000),"Above ETB 50,000: pay through the bank",""))))</f>
        <v/>
      </c>
    </row>
    <row r="171">
      <c r="A171" s="16" t="n"/>
      <c r="B171" s="15" t="n"/>
      <c r="C171" s="15" t="n"/>
      <c r="D171" s="15" t="n"/>
      <c r="E171" s="14" t="n"/>
      <c r="F171" s="22">
        <f>IF(E171="","",VLOOKUP(E171,Accounts!$A$2:$B$60,2,FALSE))</f>
        <v/>
      </c>
      <c r="G171" s="15" t="n"/>
      <c r="H171" s="15" t="n"/>
      <c r="I171" s="15" t="n"/>
      <c r="J171" s="17" t="n"/>
      <c r="K171" s="17" t="n"/>
      <c r="L171" s="18">
        <f>IF(J171="","",J171+K171)</f>
        <v/>
      </c>
      <c r="M171" s="17" t="n"/>
      <c r="N171" s="18">
        <f>IF(J171="","",L171-M171)</f>
        <v/>
      </c>
      <c r="O171" s="22">
        <f>IF(J171="","",IF(AND(K171&gt;0,I171&lt;&gt;"Tax invoice"),"No input VAT without a tax invoice",IF(AND(M171=0,OR(AND(G171="Goods",J171&gt;20000),AND(G171="Services",J171&gt;10000))),"Check withholding",IF(AND(H171="Cash",N171&gt;50000),"Above ETB 50,000: pay through the bank",""))))</f>
        <v/>
      </c>
    </row>
    <row r="172">
      <c r="A172" s="16" t="n"/>
      <c r="B172" s="15" t="n"/>
      <c r="C172" s="15" t="n"/>
      <c r="D172" s="15" t="n"/>
      <c r="E172" s="14" t="n"/>
      <c r="F172" s="22">
        <f>IF(E172="","",VLOOKUP(E172,Accounts!$A$2:$B$60,2,FALSE))</f>
        <v/>
      </c>
      <c r="G172" s="15" t="n"/>
      <c r="H172" s="15" t="n"/>
      <c r="I172" s="15" t="n"/>
      <c r="J172" s="17" t="n"/>
      <c r="K172" s="17" t="n"/>
      <c r="L172" s="18">
        <f>IF(J172="","",J172+K172)</f>
        <v/>
      </c>
      <c r="M172" s="17" t="n"/>
      <c r="N172" s="18">
        <f>IF(J172="","",L172-M172)</f>
        <v/>
      </c>
      <c r="O172" s="22">
        <f>IF(J172="","",IF(AND(K172&gt;0,I172&lt;&gt;"Tax invoice"),"No input VAT without a tax invoice",IF(AND(M172=0,OR(AND(G172="Goods",J172&gt;20000),AND(G172="Services",J172&gt;10000))),"Check withholding",IF(AND(H172="Cash",N172&gt;50000),"Above ETB 50,000: pay through the bank",""))))</f>
        <v/>
      </c>
    </row>
    <row r="173">
      <c r="A173" s="16" t="n"/>
      <c r="B173" s="15" t="n"/>
      <c r="C173" s="15" t="n"/>
      <c r="D173" s="15" t="n"/>
      <c r="E173" s="14" t="n"/>
      <c r="F173" s="22">
        <f>IF(E173="","",VLOOKUP(E173,Accounts!$A$2:$B$60,2,FALSE))</f>
        <v/>
      </c>
      <c r="G173" s="15" t="n"/>
      <c r="H173" s="15" t="n"/>
      <c r="I173" s="15" t="n"/>
      <c r="J173" s="17" t="n"/>
      <c r="K173" s="17" t="n"/>
      <c r="L173" s="18">
        <f>IF(J173="","",J173+K173)</f>
        <v/>
      </c>
      <c r="M173" s="17" t="n"/>
      <c r="N173" s="18">
        <f>IF(J173="","",L173-M173)</f>
        <v/>
      </c>
      <c r="O173" s="22">
        <f>IF(J173="","",IF(AND(K173&gt;0,I173&lt;&gt;"Tax invoice"),"No input VAT without a tax invoice",IF(AND(M173=0,OR(AND(G173="Goods",J173&gt;20000),AND(G173="Services",J173&gt;10000))),"Check withholding",IF(AND(H173="Cash",N173&gt;50000),"Above ETB 50,000: pay through the bank",""))))</f>
        <v/>
      </c>
    </row>
    <row r="174">
      <c r="A174" s="16" t="n"/>
      <c r="B174" s="15" t="n"/>
      <c r="C174" s="15" t="n"/>
      <c r="D174" s="15" t="n"/>
      <c r="E174" s="14" t="n"/>
      <c r="F174" s="22">
        <f>IF(E174="","",VLOOKUP(E174,Accounts!$A$2:$B$60,2,FALSE))</f>
        <v/>
      </c>
      <c r="G174" s="15" t="n"/>
      <c r="H174" s="15" t="n"/>
      <c r="I174" s="15" t="n"/>
      <c r="J174" s="17" t="n"/>
      <c r="K174" s="17" t="n"/>
      <c r="L174" s="18">
        <f>IF(J174="","",J174+K174)</f>
        <v/>
      </c>
      <c r="M174" s="17" t="n"/>
      <c r="N174" s="18">
        <f>IF(J174="","",L174-M174)</f>
        <v/>
      </c>
      <c r="O174" s="22">
        <f>IF(J174="","",IF(AND(K174&gt;0,I174&lt;&gt;"Tax invoice"),"No input VAT without a tax invoice",IF(AND(M174=0,OR(AND(G174="Goods",J174&gt;20000),AND(G174="Services",J174&gt;10000))),"Check withholding",IF(AND(H174="Cash",N174&gt;50000),"Above ETB 50,000: pay through the bank",""))))</f>
        <v/>
      </c>
    </row>
    <row r="175">
      <c r="A175" s="16" t="n"/>
      <c r="B175" s="15" t="n"/>
      <c r="C175" s="15" t="n"/>
      <c r="D175" s="15" t="n"/>
      <c r="E175" s="14" t="n"/>
      <c r="F175" s="22">
        <f>IF(E175="","",VLOOKUP(E175,Accounts!$A$2:$B$60,2,FALSE))</f>
        <v/>
      </c>
      <c r="G175" s="15" t="n"/>
      <c r="H175" s="15" t="n"/>
      <c r="I175" s="15" t="n"/>
      <c r="J175" s="17" t="n"/>
      <c r="K175" s="17" t="n"/>
      <c r="L175" s="18">
        <f>IF(J175="","",J175+K175)</f>
        <v/>
      </c>
      <c r="M175" s="17" t="n"/>
      <c r="N175" s="18">
        <f>IF(J175="","",L175-M175)</f>
        <v/>
      </c>
      <c r="O175" s="22">
        <f>IF(J175="","",IF(AND(K175&gt;0,I175&lt;&gt;"Tax invoice"),"No input VAT without a tax invoice",IF(AND(M175=0,OR(AND(G175="Goods",J175&gt;20000),AND(G175="Services",J175&gt;10000))),"Check withholding",IF(AND(H175="Cash",N175&gt;50000),"Above ETB 50,000: pay through the bank",""))))</f>
        <v/>
      </c>
    </row>
    <row r="176">
      <c r="A176" s="16" t="n"/>
      <c r="B176" s="15" t="n"/>
      <c r="C176" s="15" t="n"/>
      <c r="D176" s="15" t="n"/>
      <c r="E176" s="14" t="n"/>
      <c r="F176" s="22">
        <f>IF(E176="","",VLOOKUP(E176,Accounts!$A$2:$B$60,2,FALSE))</f>
        <v/>
      </c>
      <c r="G176" s="15" t="n"/>
      <c r="H176" s="15" t="n"/>
      <c r="I176" s="15" t="n"/>
      <c r="J176" s="17" t="n"/>
      <c r="K176" s="17" t="n"/>
      <c r="L176" s="18">
        <f>IF(J176="","",J176+K176)</f>
        <v/>
      </c>
      <c r="M176" s="17" t="n"/>
      <c r="N176" s="18">
        <f>IF(J176="","",L176-M176)</f>
        <v/>
      </c>
      <c r="O176" s="22">
        <f>IF(J176="","",IF(AND(K176&gt;0,I176&lt;&gt;"Tax invoice"),"No input VAT without a tax invoice",IF(AND(M176=0,OR(AND(G176="Goods",J176&gt;20000),AND(G176="Services",J176&gt;10000))),"Check withholding",IF(AND(H176="Cash",N176&gt;50000),"Above ETB 50,000: pay through the bank",""))))</f>
        <v/>
      </c>
    </row>
    <row r="177">
      <c r="A177" s="16" t="n"/>
      <c r="B177" s="15" t="n"/>
      <c r="C177" s="15" t="n"/>
      <c r="D177" s="15" t="n"/>
      <c r="E177" s="14" t="n"/>
      <c r="F177" s="22">
        <f>IF(E177="","",VLOOKUP(E177,Accounts!$A$2:$B$60,2,FALSE))</f>
        <v/>
      </c>
      <c r="G177" s="15" t="n"/>
      <c r="H177" s="15" t="n"/>
      <c r="I177" s="15" t="n"/>
      <c r="J177" s="17" t="n"/>
      <c r="K177" s="17" t="n"/>
      <c r="L177" s="18">
        <f>IF(J177="","",J177+K177)</f>
        <v/>
      </c>
      <c r="M177" s="17" t="n"/>
      <c r="N177" s="18">
        <f>IF(J177="","",L177-M177)</f>
        <v/>
      </c>
      <c r="O177" s="22">
        <f>IF(J177="","",IF(AND(K177&gt;0,I177&lt;&gt;"Tax invoice"),"No input VAT without a tax invoice",IF(AND(M177=0,OR(AND(G177="Goods",J177&gt;20000),AND(G177="Services",J177&gt;10000))),"Check withholding",IF(AND(H177="Cash",N177&gt;50000),"Above ETB 50,000: pay through the bank",""))))</f>
        <v/>
      </c>
    </row>
    <row r="178">
      <c r="A178" s="16" t="n"/>
      <c r="B178" s="15" t="n"/>
      <c r="C178" s="15" t="n"/>
      <c r="D178" s="15" t="n"/>
      <c r="E178" s="14" t="n"/>
      <c r="F178" s="22">
        <f>IF(E178="","",VLOOKUP(E178,Accounts!$A$2:$B$60,2,FALSE))</f>
        <v/>
      </c>
      <c r="G178" s="15" t="n"/>
      <c r="H178" s="15" t="n"/>
      <c r="I178" s="15" t="n"/>
      <c r="J178" s="17" t="n"/>
      <c r="K178" s="17" t="n"/>
      <c r="L178" s="18">
        <f>IF(J178="","",J178+K178)</f>
        <v/>
      </c>
      <c r="M178" s="17" t="n"/>
      <c r="N178" s="18">
        <f>IF(J178="","",L178-M178)</f>
        <v/>
      </c>
      <c r="O178" s="22">
        <f>IF(J178="","",IF(AND(K178&gt;0,I178&lt;&gt;"Tax invoice"),"No input VAT without a tax invoice",IF(AND(M178=0,OR(AND(G178="Goods",J178&gt;20000),AND(G178="Services",J178&gt;10000))),"Check withholding",IF(AND(H178="Cash",N178&gt;50000),"Above ETB 50,000: pay through the bank",""))))</f>
        <v/>
      </c>
    </row>
    <row r="179">
      <c r="A179" s="16" t="n"/>
      <c r="B179" s="15" t="n"/>
      <c r="C179" s="15" t="n"/>
      <c r="D179" s="15" t="n"/>
      <c r="E179" s="14" t="n"/>
      <c r="F179" s="22">
        <f>IF(E179="","",VLOOKUP(E179,Accounts!$A$2:$B$60,2,FALSE))</f>
        <v/>
      </c>
      <c r="G179" s="15" t="n"/>
      <c r="H179" s="15" t="n"/>
      <c r="I179" s="15" t="n"/>
      <c r="J179" s="17" t="n"/>
      <c r="K179" s="17" t="n"/>
      <c r="L179" s="18">
        <f>IF(J179="","",J179+K179)</f>
        <v/>
      </c>
      <c r="M179" s="17" t="n"/>
      <c r="N179" s="18">
        <f>IF(J179="","",L179-M179)</f>
        <v/>
      </c>
      <c r="O179" s="22">
        <f>IF(J179="","",IF(AND(K179&gt;0,I179&lt;&gt;"Tax invoice"),"No input VAT without a tax invoice",IF(AND(M179=0,OR(AND(G179="Goods",J179&gt;20000),AND(G179="Services",J179&gt;10000))),"Check withholding",IF(AND(H179="Cash",N179&gt;50000),"Above ETB 50,000: pay through the bank",""))))</f>
        <v/>
      </c>
    </row>
    <row r="180">
      <c r="A180" s="16" t="n"/>
      <c r="B180" s="15" t="n"/>
      <c r="C180" s="15" t="n"/>
      <c r="D180" s="15" t="n"/>
      <c r="E180" s="14" t="n"/>
      <c r="F180" s="22">
        <f>IF(E180="","",VLOOKUP(E180,Accounts!$A$2:$B$60,2,FALSE))</f>
        <v/>
      </c>
      <c r="G180" s="15" t="n"/>
      <c r="H180" s="15" t="n"/>
      <c r="I180" s="15" t="n"/>
      <c r="J180" s="17" t="n"/>
      <c r="K180" s="17" t="n"/>
      <c r="L180" s="18">
        <f>IF(J180="","",J180+K180)</f>
        <v/>
      </c>
      <c r="M180" s="17" t="n"/>
      <c r="N180" s="18">
        <f>IF(J180="","",L180-M180)</f>
        <v/>
      </c>
      <c r="O180" s="22">
        <f>IF(J180="","",IF(AND(K180&gt;0,I180&lt;&gt;"Tax invoice"),"No input VAT without a tax invoice",IF(AND(M180=0,OR(AND(G180="Goods",J180&gt;20000),AND(G180="Services",J180&gt;10000))),"Check withholding",IF(AND(H180="Cash",N180&gt;50000),"Above ETB 50,000: pay through the bank",""))))</f>
        <v/>
      </c>
    </row>
    <row r="181">
      <c r="A181" s="16" t="n"/>
      <c r="B181" s="15" t="n"/>
      <c r="C181" s="15" t="n"/>
      <c r="D181" s="15" t="n"/>
      <c r="E181" s="14" t="n"/>
      <c r="F181" s="22">
        <f>IF(E181="","",VLOOKUP(E181,Accounts!$A$2:$B$60,2,FALSE))</f>
        <v/>
      </c>
      <c r="G181" s="15" t="n"/>
      <c r="H181" s="15" t="n"/>
      <c r="I181" s="15" t="n"/>
      <c r="J181" s="17" t="n"/>
      <c r="K181" s="17" t="n"/>
      <c r="L181" s="18">
        <f>IF(J181="","",J181+K181)</f>
        <v/>
      </c>
      <c r="M181" s="17" t="n"/>
      <c r="N181" s="18">
        <f>IF(J181="","",L181-M181)</f>
        <v/>
      </c>
      <c r="O181" s="22">
        <f>IF(J181="","",IF(AND(K181&gt;0,I181&lt;&gt;"Tax invoice"),"No input VAT without a tax invoice",IF(AND(M181=0,OR(AND(G181="Goods",J181&gt;20000),AND(G181="Services",J181&gt;10000))),"Check withholding",IF(AND(H181="Cash",N181&gt;50000),"Above ETB 50,000: pay through the bank",""))))</f>
        <v/>
      </c>
    </row>
    <row r="182">
      <c r="A182" s="16" t="n"/>
      <c r="B182" s="15" t="n"/>
      <c r="C182" s="15" t="n"/>
      <c r="D182" s="15" t="n"/>
      <c r="E182" s="14" t="n"/>
      <c r="F182" s="22">
        <f>IF(E182="","",VLOOKUP(E182,Accounts!$A$2:$B$60,2,FALSE))</f>
        <v/>
      </c>
      <c r="G182" s="15" t="n"/>
      <c r="H182" s="15" t="n"/>
      <c r="I182" s="15" t="n"/>
      <c r="J182" s="17" t="n"/>
      <c r="K182" s="17" t="n"/>
      <c r="L182" s="18">
        <f>IF(J182="","",J182+K182)</f>
        <v/>
      </c>
      <c r="M182" s="17" t="n"/>
      <c r="N182" s="18">
        <f>IF(J182="","",L182-M182)</f>
        <v/>
      </c>
      <c r="O182" s="22">
        <f>IF(J182="","",IF(AND(K182&gt;0,I182&lt;&gt;"Tax invoice"),"No input VAT without a tax invoice",IF(AND(M182=0,OR(AND(G182="Goods",J182&gt;20000),AND(G182="Services",J182&gt;10000))),"Check withholding",IF(AND(H182="Cash",N182&gt;50000),"Above ETB 50,000: pay through the bank",""))))</f>
        <v/>
      </c>
    </row>
    <row r="183">
      <c r="A183" s="16" t="n"/>
      <c r="B183" s="15" t="n"/>
      <c r="C183" s="15" t="n"/>
      <c r="D183" s="15" t="n"/>
      <c r="E183" s="14" t="n"/>
      <c r="F183" s="22">
        <f>IF(E183="","",VLOOKUP(E183,Accounts!$A$2:$B$60,2,FALSE))</f>
        <v/>
      </c>
      <c r="G183" s="15" t="n"/>
      <c r="H183" s="15" t="n"/>
      <c r="I183" s="15" t="n"/>
      <c r="J183" s="17" t="n"/>
      <c r="K183" s="17" t="n"/>
      <c r="L183" s="18">
        <f>IF(J183="","",J183+K183)</f>
        <v/>
      </c>
      <c r="M183" s="17" t="n"/>
      <c r="N183" s="18">
        <f>IF(J183="","",L183-M183)</f>
        <v/>
      </c>
      <c r="O183" s="22">
        <f>IF(J183="","",IF(AND(K183&gt;0,I183&lt;&gt;"Tax invoice"),"No input VAT without a tax invoice",IF(AND(M183=0,OR(AND(G183="Goods",J183&gt;20000),AND(G183="Services",J183&gt;10000))),"Check withholding",IF(AND(H183="Cash",N183&gt;50000),"Above ETB 50,000: pay through the bank",""))))</f>
        <v/>
      </c>
    </row>
    <row r="184">
      <c r="A184" s="16" t="n"/>
      <c r="B184" s="15" t="n"/>
      <c r="C184" s="15" t="n"/>
      <c r="D184" s="15" t="n"/>
      <c r="E184" s="14" t="n"/>
      <c r="F184" s="22">
        <f>IF(E184="","",VLOOKUP(E184,Accounts!$A$2:$B$60,2,FALSE))</f>
        <v/>
      </c>
      <c r="G184" s="15" t="n"/>
      <c r="H184" s="15" t="n"/>
      <c r="I184" s="15" t="n"/>
      <c r="J184" s="17" t="n"/>
      <c r="K184" s="17" t="n"/>
      <c r="L184" s="18">
        <f>IF(J184="","",J184+K184)</f>
        <v/>
      </c>
      <c r="M184" s="17" t="n"/>
      <c r="N184" s="18">
        <f>IF(J184="","",L184-M184)</f>
        <v/>
      </c>
      <c r="O184" s="22">
        <f>IF(J184="","",IF(AND(K184&gt;0,I184&lt;&gt;"Tax invoice"),"No input VAT without a tax invoice",IF(AND(M184=0,OR(AND(G184="Goods",J184&gt;20000),AND(G184="Services",J184&gt;10000))),"Check withholding",IF(AND(H184="Cash",N184&gt;50000),"Above ETB 50,000: pay through the bank",""))))</f>
        <v/>
      </c>
    </row>
    <row r="185">
      <c r="A185" s="16" t="n"/>
      <c r="B185" s="15" t="n"/>
      <c r="C185" s="15" t="n"/>
      <c r="D185" s="15" t="n"/>
      <c r="E185" s="14" t="n"/>
      <c r="F185" s="22">
        <f>IF(E185="","",VLOOKUP(E185,Accounts!$A$2:$B$60,2,FALSE))</f>
        <v/>
      </c>
      <c r="G185" s="15" t="n"/>
      <c r="H185" s="15" t="n"/>
      <c r="I185" s="15" t="n"/>
      <c r="J185" s="17" t="n"/>
      <c r="K185" s="17" t="n"/>
      <c r="L185" s="18">
        <f>IF(J185="","",J185+K185)</f>
        <v/>
      </c>
      <c r="M185" s="17" t="n"/>
      <c r="N185" s="18">
        <f>IF(J185="","",L185-M185)</f>
        <v/>
      </c>
      <c r="O185" s="22">
        <f>IF(J185="","",IF(AND(K185&gt;0,I185&lt;&gt;"Tax invoice"),"No input VAT without a tax invoice",IF(AND(M185=0,OR(AND(G185="Goods",J185&gt;20000),AND(G185="Services",J185&gt;10000))),"Check withholding",IF(AND(H185="Cash",N185&gt;50000),"Above ETB 50,000: pay through the bank",""))))</f>
        <v/>
      </c>
    </row>
    <row r="186">
      <c r="A186" s="16" t="n"/>
      <c r="B186" s="15" t="n"/>
      <c r="C186" s="15" t="n"/>
      <c r="D186" s="15" t="n"/>
      <c r="E186" s="14" t="n"/>
      <c r="F186" s="22">
        <f>IF(E186="","",VLOOKUP(E186,Accounts!$A$2:$B$60,2,FALSE))</f>
        <v/>
      </c>
      <c r="G186" s="15" t="n"/>
      <c r="H186" s="15" t="n"/>
      <c r="I186" s="15" t="n"/>
      <c r="J186" s="17" t="n"/>
      <c r="K186" s="17" t="n"/>
      <c r="L186" s="18">
        <f>IF(J186="","",J186+K186)</f>
        <v/>
      </c>
      <c r="M186" s="17" t="n"/>
      <c r="N186" s="18">
        <f>IF(J186="","",L186-M186)</f>
        <v/>
      </c>
      <c r="O186" s="22">
        <f>IF(J186="","",IF(AND(K186&gt;0,I186&lt;&gt;"Tax invoice"),"No input VAT without a tax invoice",IF(AND(M186=0,OR(AND(G186="Goods",J186&gt;20000),AND(G186="Services",J186&gt;10000))),"Check withholding",IF(AND(H186="Cash",N186&gt;50000),"Above ETB 50,000: pay through the bank",""))))</f>
        <v/>
      </c>
    </row>
    <row r="187">
      <c r="A187" s="16" t="n"/>
      <c r="B187" s="15" t="n"/>
      <c r="C187" s="15" t="n"/>
      <c r="D187" s="15" t="n"/>
      <c r="E187" s="14" t="n"/>
      <c r="F187" s="22">
        <f>IF(E187="","",VLOOKUP(E187,Accounts!$A$2:$B$60,2,FALSE))</f>
        <v/>
      </c>
      <c r="G187" s="15" t="n"/>
      <c r="H187" s="15" t="n"/>
      <c r="I187" s="15" t="n"/>
      <c r="J187" s="17" t="n"/>
      <c r="K187" s="17" t="n"/>
      <c r="L187" s="18">
        <f>IF(J187="","",J187+K187)</f>
        <v/>
      </c>
      <c r="M187" s="17" t="n"/>
      <c r="N187" s="18">
        <f>IF(J187="","",L187-M187)</f>
        <v/>
      </c>
      <c r="O187" s="22">
        <f>IF(J187="","",IF(AND(K187&gt;0,I187&lt;&gt;"Tax invoice"),"No input VAT without a tax invoice",IF(AND(M187=0,OR(AND(G187="Goods",J187&gt;20000),AND(G187="Services",J187&gt;10000))),"Check withholding",IF(AND(H187="Cash",N187&gt;50000),"Above ETB 50,000: pay through the bank",""))))</f>
        <v/>
      </c>
    </row>
    <row r="188">
      <c r="A188" s="16" t="n"/>
      <c r="B188" s="15" t="n"/>
      <c r="C188" s="15" t="n"/>
      <c r="D188" s="15" t="n"/>
      <c r="E188" s="14" t="n"/>
      <c r="F188" s="22">
        <f>IF(E188="","",VLOOKUP(E188,Accounts!$A$2:$B$60,2,FALSE))</f>
        <v/>
      </c>
      <c r="G188" s="15" t="n"/>
      <c r="H188" s="15" t="n"/>
      <c r="I188" s="15" t="n"/>
      <c r="J188" s="17" t="n"/>
      <c r="K188" s="17" t="n"/>
      <c r="L188" s="18">
        <f>IF(J188="","",J188+K188)</f>
        <v/>
      </c>
      <c r="M188" s="17" t="n"/>
      <c r="N188" s="18">
        <f>IF(J188="","",L188-M188)</f>
        <v/>
      </c>
      <c r="O188" s="22">
        <f>IF(J188="","",IF(AND(K188&gt;0,I188&lt;&gt;"Tax invoice"),"No input VAT without a tax invoice",IF(AND(M188=0,OR(AND(G188="Goods",J188&gt;20000),AND(G188="Services",J188&gt;10000))),"Check withholding",IF(AND(H188="Cash",N188&gt;50000),"Above ETB 50,000: pay through the bank",""))))</f>
        <v/>
      </c>
    </row>
    <row r="189">
      <c r="A189" s="16" t="n"/>
      <c r="B189" s="15" t="n"/>
      <c r="C189" s="15" t="n"/>
      <c r="D189" s="15" t="n"/>
      <c r="E189" s="14" t="n"/>
      <c r="F189" s="22">
        <f>IF(E189="","",VLOOKUP(E189,Accounts!$A$2:$B$60,2,FALSE))</f>
        <v/>
      </c>
      <c r="G189" s="15" t="n"/>
      <c r="H189" s="15" t="n"/>
      <c r="I189" s="15" t="n"/>
      <c r="J189" s="17" t="n"/>
      <c r="K189" s="17" t="n"/>
      <c r="L189" s="18">
        <f>IF(J189="","",J189+K189)</f>
        <v/>
      </c>
      <c r="M189" s="17" t="n"/>
      <c r="N189" s="18">
        <f>IF(J189="","",L189-M189)</f>
        <v/>
      </c>
      <c r="O189" s="22">
        <f>IF(J189="","",IF(AND(K189&gt;0,I189&lt;&gt;"Tax invoice"),"No input VAT without a tax invoice",IF(AND(M189=0,OR(AND(G189="Goods",J189&gt;20000),AND(G189="Services",J189&gt;10000))),"Check withholding",IF(AND(H189="Cash",N189&gt;50000),"Above ETB 50,000: pay through the bank",""))))</f>
        <v/>
      </c>
    </row>
    <row r="190">
      <c r="A190" s="16" t="n"/>
      <c r="B190" s="15" t="n"/>
      <c r="C190" s="15" t="n"/>
      <c r="D190" s="15" t="n"/>
      <c r="E190" s="14" t="n"/>
      <c r="F190" s="22">
        <f>IF(E190="","",VLOOKUP(E190,Accounts!$A$2:$B$60,2,FALSE))</f>
        <v/>
      </c>
      <c r="G190" s="15" t="n"/>
      <c r="H190" s="15" t="n"/>
      <c r="I190" s="15" t="n"/>
      <c r="J190" s="17" t="n"/>
      <c r="K190" s="17" t="n"/>
      <c r="L190" s="18">
        <f>IF(J190="","",J190+K190)</f>
        <v/>
      </c>
      <c r="M190" s="17" t="n"/>
      <c r="N190" s="18">
        <f>IF(J190="","",L190-M190)</f>
        <v/>
      </c>
      <c r="O190" s="22">
        <f>IF(J190="","",IF(AND(K190&gt;0,I190&lt;&gt;"Tax invoice"),"No input VAT without a tax invoice",IF(AND(M190=0,OR(AND(G190="Goods",J190&gt;20000),AND(G190="Services",J190&gt;10000))),"Check withholding",IF(AND(H190="Cash",N190&gt;50000),"Above ETB 50,000: pay through the bank",""))))</f>
        <v/>
      </c>
    </row>
    <row r="191">
      <c r="A191" s="16" t="n"/>
      <c r="B191" s="15" t="n"/>
      <c r="C191" s="15" t="n"/>
      <c r="D191" s="15" t="n"/>
      <c r="E191" s="14" t="n"/>
      <c r="F191" s="22">
        <f>IF(E191="","",VLOOKUP(E191,Accounts!$A$2:$B$60,2,FALSE))</f>
        <v/>
      </c>
      <c r="G191" s="15" t="n"/>
      <c r="H191" s="15" t="n"/>
      <c r="I191" s="15" t="n"/>
      <c r="J191" s="17" t="n"/>
      <c r="K191" s="17" t="n"/>
      <c r="L191" s="18">
        <f>IF(J191="","",J191+K191)</f>
        <v/>
      </c>
      <c r="M191" s="17" t="n"/>
      <c r="N191" s="18">
        <f>IF(J191="","",L191-M191)</f>
        <v/>
      </c>
      <c r="O191" s="22">
        <f>IF(J191="","",IF(AND(K191&gt;0,I191&lt;&gt;"Tax invoice"),"No input VAT without a tax invoice",IF(AND(M191=0,OR(AND(G191="Goods",J191&gt;20000),AND(G191="Services",J191&gt;10000))),"Check withholding",IF(AND(H191="Cash",N191&gt;50000),"Above ETB 50,000: pay through the bank",""))))</f>
        <v/>
      </c>
    </row>
    <row r="192">
      <c r="A192" s="16" t="n"/>
      <c r="B192" s="15" t="n"/>
      <c r="C192" s="15" t="n"/>
      <c r="D192" s="15" t="n"/>
      <c r="E192" s="14" t="n"/>
      <c r="F192" s="22">
        <f>IF(E192="","",VLOOKUP(E192,Accounts!$A$2:$B$60,2,FALSE))</f>
        <v/>
      </c>
      <c r="G192" s="15" t="n"/>
      <c r="H192" s="15" t="n"/>
      <c r="I192" s="15" t="n"/>
      <c r="J192" s="17" t="n"/>
      <c r="K192" s="17" t="n"/>
      <c r="L192" s="18">
        <f>IF(J192="","",J192+K192)</f>
        <v/>
      </c>
      <c r="M192" s="17" t="n"/>
      <c r="N192" s="18">
        <f>IF(J192="","",L192-M192)</f>
        <v/>
      </c>
      <c r="O192" s="22">
        <f>IF(J192="","",IF(AND(K192&gt;0,I192&lt;&gt;"Tax invoice"),"No input VAT without a tax invoice",IF(AND(M192=0,OR(AND(G192="Goods",J192&gt;20000),AND(G192="Services",J192&gt;10000))),"Check withholding",IF(AND(H192="Cash",N192&gt;50000),"Above ETB 50,000: pay through the bank",""))))</f>
        <v/>
      </c>
    </row>
    <row r="193">
      <c r="A193" s="16" t="n"/>
      <c r="B193" s="15" t="n"/>
      <c r="C193" s="15" t="n"/>
      <c r="D193" s="15" t="n"/>
      <c r="E193" s="14" t="n"/>
      <c r="F193" s="22">
        <f>IF(E193="","",VLOOKUP(E193,Accounts!$A$2:$B$60,2,FALSE))</f>
        <v/>
      </c>
      <c r="G193" s="15" t="n"/>
      <c r="H193" s="15" t="n"/>
      <c r="I193" s="15" t="n"/>
      <c r="J193" s="17" t="n"/>
      <c r="K193" s="17" t="n"/>
      <c r="L193" s="18">
        <f>IF(J193="","",J193+K193)</f>
        <v/>
      </c>
      <c r="M193" s="17" t="n"/>
      <c r="N193" s="18">
        <f>IF(J193="","",L193-M193)</f>
        <v/>
      </c>
      <c r="O193" s="22">
        <f>IF(J193="","",IF(AND(K193&gt;0,I193&lt;&gt;"Tax invoice"),"No input VAT without a tax invoice",IF(AND(M193=0,OR(AND(G193="Goods",J193&gt;20000),AND(G193="Services",J193&gt;10000))),"Check withholding",IF(AND(H193="Cash",N193&gt;50000),"Above ETB 50,000: pay through the bank",""))))</f>
        <v/>
      </c>
    </row>
    <row r="194">
      <c r="A194" s="16" t="n"/>
      <c r="B194" s="15" t="n"/>
      <c r="C194" s="15" t="n"/>
      <c r="D194" s="15" t="n"/>
      <c r="E194" s="14" t="n"/>
      <c r="F194" s="22">
        <f>IF(E194="","",VLOOKUP(E194,Accounts!$A$2:$B$60,2,FALSE))</f>
        <v/>
      </c>
      <c r="G194" s="15" t="n"/>
      <c r="H194" s="15" t="n"/>
      <c r="I194" s="15" t="n"/>
      <c r="J194" s="17" t="n"/>
      <c r="K194" s="17" t="n"/>
      <c r="L194" s="18">
        <f>IF(J194="","",J194+K194)</f>
        <v/>
      </c>
      <c r="M194" s="17" t="n"/>
      <c r="N194" s="18">
        <f>IF(J194="","",L194-M194)</f>
        <v/>
      </c>
      <c r="O194" s="22">
        <f>IF(J194="","",IF(AND(K194&gt;0,I194&lt;&gt;"Tax invoice"),"No input VAT without a tax invoice",IF(AND(M194=0,OR(AND(G194="Goods",J194&gt;20000),AND(G194="Services",J194&gt;10000))),"Check withholding",IF(AND(H194="Cash",N194&gt;50000),"Above ETB 50,000: pay through the bank",""))))</f>
        <v/>
      </c>
    </row>
    <row r="195">
      <c r="A195" s="16" t="n"/>
      <c r="B195" s="15" t="n"/>
      <c r="C195" s="15" t="n"/>
      <c r="D195" s="15" t="n"/>
      <c r="E195" s="14" t="n"/>
      <c r="F195" s="22">
        <f>IF(E195="","",VLOOKUP(E195,Accounts!$A$2:$B$60,2,FALSE))</f>
        <v/>
      </c>
      <c r="G195" s="15" t="n"/>
      <c r="H195" s="15" t="n"/>
      <c r="I195" s="15" t="n"/>
      <c r="J195" s="17" t="n"/>
      <c r="K195" s="17" t="n"/>
      <c r="L195" s="18">
        <f>IF(J195="","",J195+K195)</f>
        <v/>
      </c>
      <c r="M195" s="17" t="n"/>
      <c r="N195" s="18">
        <f>IF(J195="","",L195-M195)</f>
        <v/>
      </c>
      <c r="O195" s="22">
        <f>IF(J195="","",IF(AND(K195&gt;0,I195&lt;&gt;"Tax invoice"),"No input VAT without a tax invoice",IF(AND(M195=0,OR(AND(G195="Goods",J195&gt;20000),AND(G195="Services",J195&gt;10000))),"Check withholding",IF(AND(H195="Cash",N195&gt;50000),"Above ETB 50,000: pay through the bank",""))))</f>
        <v/>
      </c>
    </row>
    <row r="196">
      <c r="A196" s="16" t="n"/>
      <c r="B196" s="15" t="n"/>
      <c r="C196" s="15" t="n"/>
      <c r="D196" s="15" t="n"/>
      <c r="E196" s="14" t="n"/>
      <c r="F196" s="22">
        <f>IF(E196="","",VLOOKUP(E196,Accounts!$A$2:$B$60,2,FALSE))</f>
        <v/>
      </c>
      <c r="G196" s="15" t="n"/>
      <c r="H196" s="15" t="n"/>
      <c r="I196" s="15" t="n"/>
      <c r="J196" s="17" t="n"/>
      <c r="K196" s="17" t="n"/>
      <c r="L196" s="18">
        <f>IF(J196="","",J196+K196)</f>
        <v/>
      </c>
      <c r="M196" s="17" t="n"/>
      <c r="N196" s="18">
        <f>IF(J196="","",L196-M196)</f>
        <v/>
      </c>
      <c r="O196" s="22">
        <f>IF(J196="","",IF(AND(K196&gt;0,I196&lt;&gt;"Tax invoice"),"No input VAT without a tax invoice",IF(AND(M196=0,OR(AND(G196="Goods",J196&gt;20000),AND(G196="Services",J196&gt;10000))),"Check withholding",IF(AND(H196="Cash",N196&gt;50000),"Above ETB 50,000: pay through the bank",""))))</f>
        <v/>
      </c>
    </row>
    <row r="197">
      <c r="A197" s="16" t="n"/>
      <c r="B197" s="15" t="n"/>
      <c r="C197" s="15" t="n"/>
      <c r="D197" s="15" t="n"/>
      <c r="E197" s="14" t="n"/>
      <c r="F197" s="22">
        <f>IF(E197="","",VLOOKUP(E197,Accounts!$A$2:$B$60,2,FALSE))</f>
        <v/>
      </c>
      <c r="G197" s="15" t="n"/>
      <c r="H197" s="15" t="n"/>
      <c r="I197" s="15" t="n"/>
      <c r="J197" s="17" t="n"/>
      <c r="K197" s="17" t="n"/>
      <c r="L197" s="18">
        <f>IF(J197="","",J197+K197)</f>
        <v/>
      </c>
      <c r="M197" s="17" t="n"/>
      <c r="N197" s="18">
        <f>IF(J197="","",L197-M197)</f>
        <v/>
      </c>
      <c r="O197" s="22">
        <f>IF(J197="","",IF(AND(K197&gt;0,I197&lt;&gt;"Tax invoice"),"No input VAT without a tax invoice",IF(AND(M197=0,OR(AND(G197="Goods",J197&gt;20000),AND(G197="Services",J197&gt;10000))),"Check withholding",IF(AND(H197="Cash",N197&gt;50000),"Above ETB 50,000: pay through the bank",""))))</f>
        <v/>
      </c>
    </row>
    <row r="198">
      <c r="A198" s="16" t="n"/>
      <c r="B198" s="15" t="n"/>
      <c r="C198" s="15" t="n"/>
      <c r="D198" s="15" t="n"/>
      <c r="E198" s="14" t="n"/>
      <c r="F198" s="22">
        <f>IF(E198="","",VLOOKUP(E198,Accounts!$A$2:$B$60,2,FALSE))</f>
        <v/>
      </c>
      <c r="G198" s="15" t="n"/>
      <c r="H198" s="15" t="n"/>
      <c r="I198" s="15" t="n"/>
      <c r="J198" s="17" t="n"/>
      <c r="K198" s="17" t="n"/>
      <c r="L198" s="18">
        <f>IF(J198="","",J198+K198)</f>
        <v/>
      </c>
      <c r="M198" s="17" t="n"/>
      <c r="N198" s="18">
        <f>IF(J198="","",L198-M198)</f>
        <v/>
      </c>
      <c r="O198" s="22">
        <f>IF(J198="","",IF(AND(K198&gt;0,I198&lt;&gt;"Tax invoice"),"No input VAT without a tax invoice",IF(AND(M198=0,OR(AND(G198="Goods",J198&gt;20000),AND(G198="Services",J198&gt;10000))),"Check withholding",IF(AND(H198="Cash",N198&gt;50000),"Above ETB 50,000: pay through the bank",""))))</f>
        <v/>
      </c>
    </row>
    <row r="199">
      <c r="A199" s="16" t="n"/>
      <c r="B199" s="15" t="n"/>
      <c r="C199" s="15" t="n"/>
      <c r="D199" s="15" t="n"/>
      <c r="E199" s="14" t="n"/>
      <c r="F199" s="22">
        <f>IF(E199="","",VLOOKUP(E199,Accounts!$A$2:$B$60,2,FALSE))</f>
        <v/>
      </c>
      <c r="G199" s="15" t="n"/>
      <c r="H199" s="15" t="n"/>
      <c r="I199" s="15" t="n"/>
      <c r="J199" s="17" t="n"/>
      <c r="K199" s="17" t="n"/>
      <c r="L199" s="18">
        <f>IF(J199="","",J199+K199)</f>
        <v/>
      </c>
      <c r="M199" s="17" t="n"/>
      <c r="N199" s="18">
        <f>IF(J199="","",L199-M199)</f>
        <v/>
      </c>
      <c r="O199" s="22">
        <f>IF(J199="","",IF(AND(K199&gt;0,I199&lt;&gt;"Tax invoice"),"No input VAT without a tax invoice",IF(AND(M199=0,OR(AND(G199="Goods",J199&gt;20000),AND(G199="Services",J199&gt;10000))),"Check withholding",IF(AND(H199="Cash",N199&gt;50000),"Above ETB 50,000: pay through the bank",""))))</f>
        <v/>
      </c>
    </row>
    <row r="200">
      <c r="A200" s="16" t="n"/>
      <c r="B200" s="15" t="n"/>
      <c r="C200" s="15" t="n"/>
      <c r="D200" s="15" t="n"/>
      <c r="E200" s="14" t="n"/>
      <c r="F200" s="22">
        <f>IF(E200="","",VLOOKUP(E200,Accounts!$A$2:$B$60,2,FALSE))</f>
        <v/>
      </c>
      <c r="G200" s="15" t="n"/>
      <c r="H200" s="15" t="n"/>
      <c r="I200" s="15" t="n"/>
      <c r="J200" s="17" t="n"/>
      <c r="K200" s="17" t="n"/>
      <c r="L200" s="18">
        <f>IF(J200="","",J200+K200)</f>
        <v/>
      </c>
      <c r="M200" s="17" t="n"/>
      <c r="N200" s="18">
        <f>IF(J200="","",L200-M200)</f>
        <v/>
      </c>
      <c r="O200" s="22">
        <f>IF(J200="","",IF(AND(K200&gt;0,I200&lt;&gt;"Tax invoice"),"No input VAT without a tax invoice",IF(AND(M200=0,OR(AND(G200="Goods",J200&gt;20000),AND(G200="Services",J200&gt;10000))),"Check withholding",IF(AND(H200="Cash",N200&gt;50000),"Above ETB 50,000: pay through the bank",""))))</f>
        <v/>
      </c>
    </row>
    <row r="201">
      <c r="A201" s="16" t="n"/>
      <c r="B201" s="15" t="n"/>
      <c r="C201" s="15" t="n"/>
      <c r="D201" s="15" t="n"/>
      <c r="E201" s="14" t="n"/>
      <c r="F201" s="22">
        <f>IF(E201="","",VLOOKUP(E201,Accounts!$A$2:$B$60,2,FALSE))</f>
        <v/>
      </c>
      <c r="G201" s="15" t="n"/>
      <c r="H201" s="15" t="n"/>
      <c r="I201" s="15" t="n"/>
      <c r="J201" s="17" t="n"/>
      <c r="K201" s="17" t="n"/>
      <c r="L201" s="18">
        <f>IF(J201="","",J201+K201)</f>
        <v/>
      </c>
      <c r="M201" s="17" t="n"/>
      <c r="N201" s="18">
        <f>IF(J201="","",L201-M201)</f>
        <v/>
      </c>
      <c r="O201" s="22">
        <f>IF(J201="","",IF(AND(K201&gt;0,I201&lt;&gt;"Tax invoice"),"No input VAT without a tax invoice",IF(AND(M201=0,OR(AND(G201="Goods",J201&gt;20000),AND(G201="Services",J201&gt;10000))),"Check withholding",IF(AND(H201="Cash",N201&gt;50000),"Above ETB 50,000: pay through the bank",""))))</f>
        <v/>
      </c>
    </row>
    <row r="202">
      <c r="A202" s="16" t="n"/>
      <c r="B202" s="15" t="n"/>
      <c r="C202" s="15" t="n"/>
      <c r="D202" s="15" t="n"/>
      <c r="E202" s="14" t="n"/>
      <c r="F202" s="22">
        <f>IF(E202="","",VLOOKUP(E202,Accounts!$A$2:$B$60,2,FALSE))</f>
        <v/>
      </c>
      <c r="G202" s="15" t="n"/>
      <c r="H202" s="15" t="n"/>
      <c r="I202" s="15" t="n"/>
      <c r="J202" s="17" t="n"/>
      <c r="K202" s="17" t="n"/>
      <c r="L202" s="18">
        <f>IF(J202="","",J202+K202)</f>
        <v/>
      </c>
      <c r="M202" s="17" t="n"/>
      <c r="N202" s="18">
        <f>IF(J202="","",L202-M202)</f>
        <v/>
      </c>
      <c r="O202" s="22">
        <f>IF(J202="","",IF(AND(K202&gt;0,I202&lt;&gt;"Tax invoice"),"No input VAT without a tax invoice",IF(AND(M202=0,OR(AND(G202="Goods",J202&gt;20000),AND(G202="Services",J202&gt;10000))),"Check withholding",IF(AND(H202="Cash",N202&gt;50000),"Above ETB 50,000: pay through the bank",""))))</f>
        <v/>
      </c>
    </row>
    <row r="203">
      <c r="A203" s="16" t="n"/>
      <c r="B203" s="15" t="n"/>
      <c r="C203" s="15" t="n"/>
      <c r="D203" s="15" t="n"/>
      <c r="E203" s="14" t="n"/>
      <c r="F203" s="22">
        <f>IF(E203="","",VLOOKUP(E203,Accounts!$A$2:$B$60,2,FALSE))</f>
        <v/>
      </c>
      <c r="G203" s="15" t="n"/>
      <c r="H203" s="15" t="n"/>
      <c r="I203" s="15" t="n"/>
      <c r="J203" s="17" t="n"/>
      <c r="K203" s="17" t="n"/>
      <c r="L203" s="18">
        <f>IF(J203="","",J203+K203)</f>
        <v/>
      </c>
      <c r="M203" s="17" t="n"/>
      <c r="N203" s="18">
        <f>IF(J203="","",L203-M203)</f>
        <v/>
      </c>
      <c r="O203" s="22">
        <f>IF(J203="","",IF(AND(K203&gt;0,I203&lt;&gt;"Tax invoice"),"No input VAT without a tax invoice",IF(AND(M203=0,OR(AND(G203="Goods",J203&gt;20000),AND(G203="Services",J203&gt;10000))),"Check withholding",IF(AND(H203="Cash",N203&gt;50000),"Above ETB 50,000: pay through the bank",""))))</f>
        <v/>
      </c>
    </row>
    <row r="204">
      <c r="A204" s="16" t="n"/>
      <c r="B204" s="15" t="n"/>
      <c r="C204" s="15" t="n"/>
      <c r="D204" s="15" t="n"/>
      <c r="E204" s="14" t="n"/>
      <c r="F204" s="22">
        <f>IF(E204="","",VLOOKUP(E204,Accounts!$A$2:$B$60,2,FALSE))</f>
        <v/>
      </c>
      <c r="G204" s="15" t="n"/>
      <c r="H204" s="15" t="n"/>
      <c r="I204" s="15" t="n"/>
      <c r="J204" s="17" t="n"/>
      <c r="K204" s="17" t="n"/>
      <c r="L204" s="18">
        <f>IF(J204="","",J204+K204)</f>
        <v/>
      </c>
      <c r="M204" s="17" t="n"/>
      <c r="N204" s="18">
        <f>IF(J204="","",L204-M204)</f>
        <v/>
      </c>
      <c r="O204" s="22">
        <f>IF(J204="","",IF(AND(K204&gt;0,I204&lt;&gt;"Tax invoice"),"No input VAT without a tax invoice",IF(AND(M204=0,OR(AND(G204="Goods",J204&gt;20000),AND(G204="Services",J204&gt;10000))),"Check withholding",IF(AND(H204="Cash",N204&gt;50000),"Above ETB 50,000: pay through the bank",""))))</f>
        <v/>
      </c>
    </row>
    <row r="205">
      <c r="A205" s="16" t="n"/>
      <c r="B205" s="15" t="n"/>
      <c r="C205" s="15" t="n"/>
      <c r="D205" s="15" t="n"/>
      <c r="E205" s="14" t="n"/>
      <c r="F205" s="22">
        <f>IF(E205="","",VLOOKUP(E205,Accounts!$A$2:$B$60,2,FALSE))</f>
        <v/>
      </c>
      <c r="G205" s="15" t="n"/>
      <c r="H205" s="15" t="n"/>
      <c r="I205" s="15" t="n"/>
      <c r="J205" s="17" t="n"/>
      <c r="K205" s="17" t="n"/>
      <c r="L205" s="18">
        <f>IF(J205="","",J205+K205)</f>
        <v/>
      </c>
      <c r="M205" s="17" t="n"/>
      <c r="N205" s="18">
        <f>IF(J205="","",L205-M205)</f>
        <v/>
      </c>
      <c r="O205" s="22">
        <f>IF(J205="","",IF(AND(K205&gt;0,I205&lt;&gt;"Tax invoice"),"No input VAT without a tax invoice",IF(AND(M205=0,OR(AND(G205="Goods",J205&gt;20000),AND(G205="Services",J205&gt;10000))),"Check withholding",IF(AND(H205="Cash",N205&gt;50000),"Above ETB 50,000: pay through the bank",""))))</f>
        <v/>
      </c>
    </row>
    <row r="206">
      <c r="A206" s="16" t="n"/>
      <c r="B206" s="15" t="n"/>
      <c r="C206" s="15" t="n"/>
      <c r="D206" s="15" t="n"/>
      <c r="E206" s="14" t="n"/>
      <c r="F206" s="22">
        <f>IF(E206="","",VLOOKUP(E206,Accounts!$A$2:$B$60,2,FALSE))</f>
        <v/>
      </c>
      <c r="G206" s="15" t="n"/>
      <c r="H206" s="15" t="n"/>
      <c r="I206" s="15" t="n"/>
      <c r="J206" s="17" t="n"/>
      <c r="K206" s="17" t="n"/>
      <c r="L206" s="18">
        <f>IF(J206="","",J206+K206)</f>
        <v/>
      </c>
      <c r="M206" s="17" t="n"/>
      <c r="N206" s="18">
        <f>IF(J206="","",L206-M206)</f>
        <v/>
      </c>
      <c r="O206" s="22">
        <f>IF(J206="","",IF(AND(K206&gt;0,I206&lt;&gt;"Tax invoice"),"No input VAT without a tax invoice",IF(AND(M206=0,OR(AND(G206="Goods",J206&gt;20000),AND(G206="Services",J206&gt;10000))),"Check withholding",IF(AND(H206="Cash",N206&gt;50000),"Above ETB 50,000: pay through the bank",""))))</f>
        <v/>
      </c>
    </row>
    <row r="207">
      <c r="A207" s="16" t="n"/>
      <c r="B207" s="15" t="n"/>
      <c r="C207" s="15" t="n"/>
      <c r="D207" s="15" t="n"/>
      <c r="E207" s="14" t="n"/>
      <c r="F207" s="22">
        <f>IF(E207="","",VLOOKUP(E207,Accounts!$A$2:$B$60,2,FALSE))</f>
        <v/>
      </c>
      <c r="G207" s="15" t="n"/>
      <c r="H207" s="15" t="n"/>
      <c r="I207" s="15" t="n"/>
      <c r="J207" s="17" t="n"/>
      <c r="K207" s="17" t="n"/>
      <c r="L207" s="18">
        <f>IF(J207="","",J207+K207)</f>
        <v/>
      </c>
      <c r="M207" s="17" t="n"/>
      <c r="N207" s="18">
        <f>IF(J207="","",L207-M207)</f>
        <v/>
      </c>
      <c r="O207" s="22">
        <f>IF(J207="","",IF(AND(K207&gt;0,I207&lt;&gt;"Tax invoice"),"No input VAT without a tax invoice",IF(AND(M207=0,OR(AND(G207="Goods",J207&gt;20000),AND(G207="Services",J207&gt;10000))),"Check withholding",IF(AND(H207="Cash",N207&gt;50000),"Above ETB 50,000: pay through the bank",""))))</f>
        <v/>
      </c>
    </row>
    <row r="208">
      <c r="A208" s="16" t="n"/>
      <c r="B208" s="15" t="n"/>
      <c r="C208" s="15" t="n"/>
      <c r="D208" s="15" t="n"/>
      <c r="E208" s="14" t="n"/>
      <c r="F208" s="22">
        <f>IF(E208="","",VLOOKUP(E208,Accounts!$A$2:$B$60,2,FALSE))</f>
        <v/>
      </c>
      <c r="G208" s="15" t="n"/>
      <c r="H208" s="15" t="n"/>
      <c r="I208" s="15" t="n"/>
      <c r="J208" s="17" t="n"/>
      <c r="K208" s="17" t="n"/>
      <c r="L208" s="18">
        <f>IF(J208="","",J208+K208)</f>
        <v/>
      </c>
      <c r="M208" s="17" t="n"/>
      <c r="N208" s="18">
        <f>IF(J208="","",L208-M208)</f>
        <v/>
      </c>
      <c r="O208" s="22">
        <f>IF(J208="","",IF(AND(K208&gt;0,I208&lt;&gt;"Tax invoice"),"No input VAT without a tax invoice",IF(AND(M208=0,OR(AND(G208="Goods",J208&gt;20000),AND(G208="Services",J208&gt;10000))),"Check withholding",IF(AND(H208="Cash",N208&gt;50000),"Above ETB 50,000: pay through the bank",""))))</f>
        <v/>
      </c>
    </row>
    <row r="209">
      <c r="A209" s="16" t="n"/>
      <c r="B209" s="15" t="n"/>
      <c r="C209" s="15" t="n"/>
      <c r="D209" s="15" t="n"/>
      <c r="E209" s="14" t="n"/>
      <c r="F209" s="22">
        <f>IF(E209="","",VLOOKUP(E209,Accounts!$A$2:$B$60,2,FALSE))</f>
        <v/>
      </c>
      <c r="G209" s="15" t="n"/>
      <c r="H209" s="15" t="n"/>
      <c r="I209" s="15" t="n"/>
      <c r="J209" s="17" t="n"/>
      <c r="K209" s="17" t="n"/>
      <c r="L209" s="18">
        <f>IF(J209="","",J209+K209)</f>
        <v/>
      </c>
      <c r="M209" s="17" t="n"/>
      <c r="N209" s="18">
        <f>IF(J209="","",L209-M209)</f>
        <v/>
      </c>
      <c r="O209" s="22">
        <f>IF(J209="","",IF(AND(K209&gt;0,I209&lt;&gt;"Tax invoice"),"No input VAT without a tax invoice",IF(AND(M209=0,OR(AND(G209="Goods",J209&gt;20000),AND(G209="Services",J209&gt;10000))),"Check withholding",IF(AND(H209="Cash",N209&gt;50000),"Above ETB 50,000: pay through the bank",""))))</f>
        <v/>
      </c>
    </row>
    <row r="210">
      <c r="A210" s="16" t="n"/>
      <c r="B210" s="15" t="n"/>
      <c r="C210" s="15" t="n"/>
      <c r="D210" s="15" t="n"/>
      <c r="E210" s="14" t="n"/>
      <c r="F210" s="22">
        <f>IF(E210="","",VLOOKUP(E210,Accounts!$A$2:$B$60,2,FALSE))</f>
        <v/>
      </c>
      <c r="G210" s="15" t="n"/>
      <c r="H210" s="15" t="n"/>
      <c r="I210" s="15" t="n"/>
      <c r="J210" s="17" t="n"/>
      <c r="K210" s="17" t="n"/>
      <c r="L210" s="18">
        <f>IF(J210="","",J210+K210)</f>
        <v/>
      </c>
      <c r="M210" s="17" t="n"/>
      <c r="N210" s="18">
        <f>IF(J210="","",L210-M210)</f>
        <v/>
      </c>
      <c r="O210" s="22">
        <f>IF(J210="","",IF(AND(K210&gt;0,I210&lt;&gt;"Tax invoice"),"No input VAT without a tax invoice",IF(AND(M210=0,OR(AND(G210="Goods",J210&gt;20000),AND(G210="Services",J210&gt;10000))),"Check withholding",IF(AND(H210="Cash",N210&gt;50000),"Above ETB 50,000: pay through the bank",""))))</f>
        <v/>
      </c>
    </row>
    <row r="211">
      <c r="A211" s="16" t="n"/>
      <c r="B211" s="15" t="n"/>
      <c r="C211" s="15" t="n"/>
      <c r="D211" s="15" t="n"/>
      <c r="E211" s="14" t="n"/>
      <c r="F211" s="22">
        <f>IF(E211="","",VLOOKUP(E211,Accounts!$A$2:$B$60,2,FALSE))</f>
        <v/>
      </c>
      <c r="G211" s="15" t="n"/>
      <c r="H211" s="15" t="n"/>
      <c r="I211" s="15" t="n"/>
      <c r="J211" s="17" t="n"/>
      <c r="K211" s="17" t="n"/>
      <c r="L211" s="18">
        <f>IF(J211="","",J211+K211)</f>
        <v/>
      </c>
      <c r="M211" s="17" t="n"/>
      <c r="N211" s="18">
        <f>IF(J211="","",L211-M211)</f>
        <v/>
      </c>
      <c r="O211" s="22">
        <f>IF(J211="","",IF(AND(K211&gt;0,I211&lt;&gt;"Tax invoice"),"No input VAT without a tax invoice",IF(AND(M211=0,OR(AND(G211="Goods",J211&gt;20000),AND(G211="Services",J211&gt;10000))),"Check withholding",IF(AND(H211="Cash",N211&gt;50000),"Above ETB 50,000: pay through the bank",""))))</f>
        <v/>
      </c>
    </row>
    <row r="212">
      <c r="A212" s="16" t="n"/>
      <c r="B212" s="15" t="n"/>
      <c r="C212" s="15" t="n"/>
      <c r="D212" s="15" t="n"/>
      <c r="E212" s="14" t="n"/>
      <c r="F212" s="22">
        <f>IF(E212="","",VLOOKUP(E212,Accounts!$A$2:$B$60,2,FALSE))</f>
        <v/>
      </c>
      <c r="G212" s="15" t="n"/>
      <c r="H212" s="15" t="n"/>
      <c r="I212" s="15" t="n"/>
      <c r="J212" s="17" t="n"/>
      <c r="K212" s="17" t="n"/>
      <c r="L212" s="18">
        <f>IF(J212="","",J212+K212)</f>
        <v/>
      </c>
      <c r="M212" s="17" t="n"/>
      <c r="N212" s="18">
        <f>IF(J212="","",L212-M212)</f>
        <v/>
      </c>
      <c r="O212" s="22">
        <f>IF(J212="","",IF(AND(K212&gt;0,I212&lt;&gt;"Tax invoice"),"No input VAT without a tax invoice",IF(AND(M212=0,OR(AND(G212="Goods",J212&gt;20000),AND(G212="Services",J212&gt;10000))),"Check withholding",IF(AND(H212="Cash",N212&gt;50000),"Above ETB 50,000: pay through the bank",""))))</f>
        <v/>
      </c>
    </row>
    <row r="213">
      <c r="A213" s="16" t="n"/>
      <c r="B213" s="15" t="n"/>
      <c r="C213" s="15" t="n"/>
      <c r="D213" s="15" t="n"/>
      <c r="E213" s="14" t="n"/>
      <c r="F213" s="22">
        <f>IF(E213="","",VLOOKUP(E213,Accounts!$A$2:$B$60,2,FALSE))</f>
        <v/>
      </c>
      <c r="G213" s="15" t="n"/>
      <c r="H213" s="15" t="n"/>
      <c r="I213" s="15" t="n"/>
      <c r="J213" s="17" t="n"/>
      <c r="K213" s="17" t="n"/>
      <c r="L213" s="18">
        <f>IF(J213="","",J213+K213)</f>
        <v/>
      </c>
      <c r="M213" s="17" t="n"/>
      <c r="N213" s="18">
        <f>IF(J213="","",L213-M213)</f>
        <v/>
      </c>
      <c r="O213" s="22">
        <f>IF(J213="","",IF(AND(K213&gt;0,I213&lt;&gt;"Tax invoice"),"No input VAT without a tax invoice",IF(AND(M213=0,OR(AND(G213="Goods",J213&gt;20000),AND(G213="Services",J213&gt;10000))),"Check withholding",IF(AND(H213="Cash",N213&gt;50000),"Above ETB 50,000: pay through the bank",""))))</f>
        <v/>
      </c>
    </row>
    <row r="214">
      <c r="A214" s="16" t="n"/>
      <c r="B214" s="15" t="n"/>
      <c r="C214" s="15" t="n"/>
      <c r="D214" s="15" t="n"/>
      <c r="E214" s="14" t="n"/>
      <c r="F214" s="22">
        <f>IF(E214="","",VLOOKUP(E214,Accounts!$A$2:$B$60,2,FALSE))</f>
        <v/>
      </c>
      <c r="G214" s="15" t="n"/>
      <c r="H214" s="15" t="n"/>
      <c r="I214" s="15" t="n"/>
      <c r="J214" s="17" t="n"/>
      <c r="K214" s="17" t="n"/>
      <c r="L214" s="18">
        <f>IF(J214="","",J214+K214)</f>
        <v/>
      </c>
      <c r="M214" s="17" t="n"/>
      <c r="N214" s="18">
        <f>IF(J214="","",L214-M214)</f>
        <v/>
      </c>
      <c r="O214" s="22">
        <f>IF(J214="","",IF(AND(K214&gt;0,I214&lt;&gt;"Tax invoice"),"No input VAT without a tax invoice",IF(AND(M214=0,OR(AND(G214="Goods",J214&gt;20000),AND(G214="Services",J214&gt;10000))),"Check withholding",IF(AND(H214="Cash",N214&gt;50000),"Above ETB 50,000: pay through the bank",""))))</f>
        <v/>
      </c>
    </row>
    <row r="215">
      <c r="A215" s="16" t="n"/>
      <c r="B215" s="15" t="n"/>
      <c r="C215" s="15" t="n"/>
      <c r="D215" s="15" t="n"/>
      <c r="E215" s="14" t="n"/>
      <c r="F215" s="22">
        <f>IF(E215="","",VLOOKUP(E215,Accounts!$A$2:$B$60,2,FALSE))</f>
        <v/>
      </c>
      <c r="G215" s="15" t="n"/>
      <c r="H215" s="15" t="n"/>
      <c r="I215" s="15" t="n"/>
      <c r="J215" s="17" t="n"/>
      <c r="K215" s="17" t="n"/>
      <c r="L215" s="18">
        <f>IF(J215="","",J215+K215)</f>
        <v/>
      </c>
      <c r="M215" s="17" t="n"/>
      <c r="N215" s="18">
        <f>IF(J215="","",L215-M215)</f>
        <v/>
      </c>
      <c r="O215" s="22">
        <f>IF(J215="","",IF(AND(K215&gt;0,I215&lt;&gt;"Tax invoice"),"No input VAT without a tax invoice",IF(AND(M215=0,OR(AND(G215="Goods",J215&gt;20000),AND(G215="Services",J215&gt;10000))),"Check withholding",IF(AND(H215="Cash",N215&gt;50000),"Above ETB 50,000: pay through the bank",""))))</f>
        <v/>
      </c>
    </row>
    <row r="216">
      <c r="A216" s="16" t="n"/>
      <c r="B216" s="15" t="n"/>
      <c r="C216" s="15" t="n"/>
      <c r="D216" s="15" t="n"/>
      <c r="E216" s="14" t="n"/>
      <c r="F216" s="22">
        <f>IF(E216="","",VLOOKUP(E216,Accounts!$A$2:$B$60,2,FALSE))</f>
        <v/>
      </c>
      <c r="G216" s="15" t="n"/>
      <c r="H216" s="15" t="n"/>
      <c r="I216" s="15" t="n"/>
      <c r="J216" s="17" t="n"/>
      <c r="K216" s="17" t="n"/>
      <c r="L216" s="18">
        <f>IF(J216="","",J216+K216)</f>
        <v/>
      </c>
      <c r="M216" s="17" t="n"/>
      <c r="N216" s="18">
        <f>IF(J216="","",L216-M216)</f>
        <v/>
      </c>
      <c r="O216" s="22">
        <f>IF(J216="","",IF(AND(K216&gt;0,I216&lt;&gt;"Tax invoice"),"No input VAT without a tax invoice",IF(AND(M216=0,OR(AND(G216="Goods",J216&gt;20000),AND(G216="Services",J216&gt;10000))),"Check withholding",IF(AND(H216="Cash",N216&gt;50000),"Above ETB 50,000: pay through the bank",""))))</f>
        <v/>
      </c>
    </row>
    <row r="217">
      <c r="A217" s="16" t="n"/>
      <c r="B217" s="15" t="n"/>
      <c r="C217" s="15" t="n"/>
      <c r="D217" s="15" t="n"/>
      <c r="E217" s="14" t="n"/>
      <c r="F217" s="22">
        <f>IF(E217="","",VLOOKUP(E217,Accounts!$A$2:$B$60,2,FALSE))</f>
        <v/>
      </c>
      <c r="G217" s="15" t="n"/>
      <c r="H217" s="15" t="n"/>
      <c r="I217" s="15" t="n"/>
      <c r="J217" s="17" t="n"/>
      <c r="K217" s="17" t="n"/>
      <c r="L217" s="18">
        <f>IF(J217="","",J217+K217)</f>
        <v/>
      </c>
      <c r="M217" s="17" t="n"/>
      <c r="N217" s="18">
        <f>IF(J217="","",L217-M217)</f>
        <v/>
      </c>
      <c r="O217" s="22">
        <f>IF(J217="","",IF(AND(K217&gt;0,I217&lt;&gt;"Tax invoice"),"No input VAT without a tax invoice",IF(AND(M217=0,OR(AND(G217="Goods",J217&gt;20000),AND(G217="Services",J217&gt;10000))),"Check withholding",IF(AND(H217="Cash",N217&gt;50000),"Above ETB 50,000: pay through the bank",""))))</f>
        <v/>
      </c>
    </row>
    <row r="218">
      <c r="A218" s="16" t="n"/>
      <c r="B218" s="15" t="n"/>
      <c r="C218" s="15" t="n"/>
      <c r="D218" s="15" t="n"/>
      <c r="E218" s="14" t="n"/>
      <c r="F218" s="22">
        <f>IF(E218="","",VLOOKUP(E218,Accounts!$A$2:$B$60,2,FALSE))</f>
        <v/>
      </c>
      <c r="G218" s="15" t="n"/>
      <c r="H218" s="15" t="n"/>
      <c r="I218" s="15" t="n"/>
      <c r="J218" s="17" t="n"/>
      <c r="K218" s="17" t="n"/>
      <c r="L218" s="18">
        <f>IF(J218="","",J218+K218)</f>
        <v/>
      </c>
      <c r="M218" s="17" t="n"/>
      <c r="N218" s="18">
        <f>IF(J218="","",L218-M218)</f>
        <v/>
      </c>
      <c r="O218" s="22">
        <f>IF(J218="","",IF(AND(K218&gt;0,I218&lt;&gt;"Tax invoice"),"No input VAT without a tax invoice",IF(AND(M218=0,OR(AND(G218="Goods",J218&gt;20000),AND(G218="Services",J218&gt;10000))),"Check withholding",IF(AND(H218="Cash",N218&gt;50000),"Above ETB 50,000: pay through the bank",""))))</f>
        <v/>
      </c>
    </row>
    <row r="219">
      <c r="A219" s="16" t="n"/>
      <c r="B219" s="15" t="n"/>
      <c r="C219" s="15" t="n"/>
      <c r="D219" s="15" t="n"/>
      <c r="E219" s="14" t="n"/>
      <c r="F219" s="22">
        <f>IF(E219="","",VLOOKUP(E219,Accounts!$A$2:$B$60,2,FALSE))</f>
        <v/>
      </c>
      <c r="G219" s="15" t="n"/>
      <c r="H219" s="15" t="n"/>
      <c r="I219" s="15" t="n"/>
      <c r="J219" s="17" t="n"/>
      <c r="K219" s="17" t="n"/>
      <c r="L219" s="18">
        <f>IF(J219="","",J219+K219)</f>
        <v/>
      </c>
      <c r="M219" s="17" t="n"/>
      <c r="N219" s="18">
        <f>IF(J219="","",L219-M219)</f>
        <v/>
      </c>
      <c r="O219" s="22">
        <f>IF(J219="","",IF(AND(K219&gt;0,I219&lt;&gt;"Tax invoice"),"No input VAT without a tax invoice",IF(AND(M219=0,OR(AND(G219="Goods",J219&gt;20000),AND(G219="Services",J219&gt;10000))),"Check withholding",IF(AND(H219="Cash",N219&gt;50000),"Above ETB 50,000: pay through the bank",""))))</f>
        <v/>
      </c>
    </row>
    <row r="220">
      <c r="A220" s="16" t="n"/>
      <c r="B220" s="15" t="n"/>
      <c r="C220" s="15" t="n"/>
      <c r="D220" s="15" t="n"/>
      <c r="E220" s="14" t="n"/>
      <c r="F220" s="22">
        <f>IF(E220="","",VLOOKUP(E220,Accounts!$A$2:$B$60,2,FALSE))</f>
        <v/>
      </c>
      <c r="G220" s="15" t="n"/>
      <c r="H220" s="15" t="n"/>
      <c r="I220" s="15" t="n"/>
      <c r="J220" s="17" t="n"/>
      <c r="K220" s="17" t="n"/>
      <c r="L220" s="18">
        <f>IF(J220="","",J220+K220)</f>
        <v/>
      </c>
      <c r="M220" s="17" t="n"/>
      <c r="N220" s="18">
        <f>IF(J220="","",L220-M220)</f>
        <v/>
      </c>
      <c r="O220" s="22">
        <f>IF(J220="","",IF(AND(K220&gt;0,I220&lt;&gt;"Tax invoice"),"No input VAT without a tax invoice",IF(AND(M220=0,OR(AND(G220="Goods",J220&gt;20000),AND(G220="Services",J220&gt;10000))),"Check withholding",IF(AND(H220="Cash",N220&gt;50000),"Above ETB 50,000: pay through the bank",""))))</f>
        <v/>
      </c>
    </row>
    <row r="221">
      <c r="A221" s="16" t="n"/>
      <c r="B221" s="15" t="n"/>
      <c r="C221" s="15" t="n"/>
      <c r="D221" s="15" t="n"/>
      <c r="E221" s="14" t="n"/>
      <c r="F221" s="22">
        <f>IF(E221="","",VLOOKUP(E221,Accounts!$A$2:$B$60,2,FALSE))</f>
        <v/>
      </c>
      <c r="G221" s="15" t="n"/>
      <c r="H221" s="15" t="n"/>
      <c r="I221" s="15" t="n"/>
      <c r="J221" s="17" t="n"/>
      <c r="K221" s="17" t="n"/>
      <c r="L221" s="18">
        <f>IF(J221="","",J221+K221)</f>
        <v/>
      </c>
      <c r="M221" s="17" t="n"/>
      <c r="N221" s="18">
        <f>IF(J221="","",L221-M221)</f>
        <v/>
      </c>
      <c r="O221" s="22">
        <f>IF(J221="","",IF(AND(K221&gt;0,I221&lt;&gt;"Tax invoice"),"No input VAT without a tax invoice",IF(AND(M221=0,OR(AND(G221="Goods",J221&gt;20000),AND(G221="Services",J221&gt;10000))),"Check withholding",IF(AND(H221="Cash",N221&gt;50000),"Above ETB 50,000: pay through the bank",""))))</f>
        <v/>
      </c>
    </row>
    <row r="222">
      <c r="A222" s="16" t="n"/>
      <c r="B222" s="15" t="n"/>
      <c r="C222" s="15" t="n"/>
      <c r="D222" s="15" t="n"/>
      <c r="E222" s="14" t="n"/>
      <c r="F222" s="22">
        <f>IF(E222="","",VLOOKUP(E222,Accounts!$A$2:$B$60,2,FALSE))</f>
        <v/>
      </c>
      <c r="G222" s="15" t="n"/>
      <c r="H222" s="15" t="n"/>
      <c r="I222" s="15" t="n"/>
      <c r="J222" s="17" t="n"/>
      <c r="K222" s="17" t="n"/>
      <c r="L222" s="18">
        <f>IF(J222="","",J222+K222)</f>
        <v/>
      </c>
      <c r="M222" s="17" t="n"/>
      <c r="N222" s="18">
        <f>IF(J222="","",L222-M222)</f>
        <v/>
      </c>
      <c r="O222" s="22">
        <f>IF(J222="","",IF(AND(K222&gt;0,I222&lt;&gt;"Tax invoice"),"No input VAT without a tax invoice",IF(AND(M222=0,OR(AND(G222="Goods",J222&gt;20000),AND(G222="Services",J222&gt;10000))),"Check withholding",IF(AND(H222="Cash",N222&gt;50000),"Above ETB 50,000: pay through the bank",""))))</f>
        <v/>
      </c>
    </row>
    <row r="223">
      <c r="A223" s="16" t="n"/>
      <c r="B223" s="15" t="n"/>
      <c r="C223" s="15" t="n"/>
      <c r="D223" s="15" t="n"/>
      <c r="E223" s="14" t="n"/>
      <c r="F223" s="22">
        <f>IF(E223="","",VLOOKUP(E223,Accounts!$A$2:$B$60,2,FALSE))</f>
        <v/>
      </c>
      <c r="G223" s="15" t="n"/>
      <c r="H223" s="15" t="n"/>
      <c r="I223" s="15" t="n"/>
      <c r="J223" s="17" t="n"/>
      <c r="K223" s="17" t="n"/>
      <c r="L223" s="18">
        <f>IF(J223="","",J223+K223)</f>
        <v/>
      </c>
      <c r="M223" s="17" t="n"/>
      <c r="N223" s="18">
        <f>IF(J223="","",L223-M223)</f>
        <v/>
      </c>
      <c r="O223" s="22">
        <f>IF(J223="","",IF(AND(K223&gt;0,I223&lt;&gt;"Tax invoice"),"No input VAT without a tax invoice",IF(AND(M223=0,OR(AND(G223="Goods",J223&gt;20000),AND(G223="Services",J223&gt;10000))),"Check withholding",IF(AND(H223="Cash",N223&gt;50000),"Above ETB 50,000: pay through the bank",""))))</f>
        <v/>
      </c>
    </row>
    <row r="224">
      <c r="A224" s="16" t="n"/>
      <c r="B224" s="15" t="n"/>
      <c r="C224" s="15" t="n"/>
      <c r="D224" s="15" t="n"/>
      <c r="E224" s="14" t="n"/>
      <c r="F224" s="22">
        <f>IF(E224="","",VLOOKUP(E224,Accounts!$A$2:$B$60,2,FALSE))</f>
        <v/>
      </c>
      <c r="G224" s="15" t="n"/>
      <c r="H224" s="15" t="n"/>
      <c r="I224" s="15" t="n"/>
      <c r="J224" s="17" t="n"/>
      <c r="K224" s="17" t="n"/>
      <c r="L224" s="18">
        <f>IF(J224="","",J224+K224)</f>
        <v/>
      </c>
      <c r="M224" s="17" t="n"/>
      <c r="N224" s="18">
        <f>IF(J224="","",L224-M224)</f>
        <v/>
      </c>
      <c r="O224" s="22">
        <f>IF(J224="","",IF(AND(K224&gt;0,I224&lt;&gt;"Tax invoice"),"No input VAT without a tax invoice",IF(AND(M224=0,OR(AND(G224="Goods",J224&gt;20000),AND(G224="Services",J224&gt;10000))),"Check withholding",IF(AND(H224="Cash",N224&gt;50000),"Above ETB 50,000: pay through the bank",""))))</f>
        <v/>
      </c>
    </row>
    <row r="225">
      <c r="A225" s="16" t="n"/>
      <c r="B225" s="15" t="n"/>
      <c r="C225" s="15" t="n"/>
      <c r="D225" s="15" t="n"/>
      <c r="E225" s="14" t="n"/>
      <c r="F225" s="22">
        <f>IF(E225="","",VLOOKUP(E225,Accounts!$A$2:$B$60,2,FALSE))</f>
        <v/>
      </c>
      <c r="G225" s="15" t="n"/>
      <c r="H225" s="15" t="n"/>
      <c r="I225" s="15" t="n"/>
      <c r="J225" s="17" t="n"/>
      <c r="K225" s="17" t="n"/>
      <c r="L225" s="18">
        <f>IF(J225="","",J225+K225)</f>
        <v/>
      </c>
      <c r="M225" s="17" t="n"/>
      <c r="N225" s="18">
        <f>IF(J225="","",L225-M225)</f>
        <v/>
      </c>
      <c r="O225" s="22">
        <f>IF(J225="","",IF(AND(K225&gt;0,I225&lt;&gt;"Tax invoice"),"No input VAT without a tax invoice",IF(AND(M225=0,OR(AND(G225="Goods",J225&gt;20000),AND(G225="Services",J225&gt;10000))),"Check withholding",IF(AND(H225="Cash",N225&gt;50000),"Above ETB 50,000: pay through the bank",""))))</f>
        <v/>
      </c>
    </row>
    <row r="226">
      <c r="A226" s="16" t="n"/>
      <c r="B226" s="15" t="n"/>
      <c r="C226" s="15" t="n"/>
      <c r="D226" s="15" t="n"/>
      <c r="E226" s="14" t="n"/>
      <c r="F226" s="22">
        <f>IF(E226="","",VLOOKUP(E226,Accounts!$A$2:$B$60,2,FALSE))</f>
        <v/>
      </c>
      <c r="G226" s="15" t="n"/>
      <c r="H226" s="15" t="n"/>
      <c r="I226" s="15" t="n"/>
      <c r="J226" s="17" t="n"/>
      <c r="K226" s="17" t="n"/>
      <c r="L226" s="18">
        <f>IF(J226="","",J226+K226)</f>
        <v/>
      </c>
      <c r="M226" s="17" t="n"/>
      <c r="N226" s="18">
        <f>IF(J226="","",L226-M226)</f>
        <v/>
      </c>
      <c r="O226" s="22">
        <f>IF(J226="","",IF(AND(K226&gt;0,I226&lt;&gt;"Tax invoice"),"No input VAT without a tax invoice",IF(AND(M226=0,OR(AND(G226="Goods",J226&gt;20000),AND(G226="Services",J226&gt;10000))),"Check withholding",IF(AND(H226="Cash",N226&gt;50000),"Above ETB 50,000: pay through the bank",""))))</f>
        <v/>
      </c>
    </row>
    <row r="227">
      <c r="A227" s="16" t="n"/>
      <c r="B227" s="15" t="n"/>
      <c r="C227" s="15" t="n"/>
      <c r="D227" s="15" t="n"/>
      <c r="E227" s="14" t="n"/>
      <c r="F227" s="22">
        <f>IF(E227="","",VLOOKUP(E227,Accounts!$A$2:$B$60,2,FALSE))</f>
        <v/>
      </c>
      <c r="G227" s="15" t="n"/>
      <c r="H227" s="15" t="n"/>
      <c r="I227" s="15" t="n"/>
      <c r="J227" s="17" t="n"/>
      <c r="K227" s="17" t="n"/>
      <c r="L227" s="18">
        <f>IF(J227="","",J227+K227)</f>
        <v/>
      </c>
      <c r="M227" s="17" t="n"/>
      <c r="N227" s="18">
        <f>IF(J227="","",L227-M227)</f>
        <v/>
      </c>
      <c r="O227" s="22">
        <f>IF(J227="","",IF(AND(K227&gt;0,I227&lt;&gt;"Tax invoice"),"No input VAT without a tax invoice",IF(AND(M227=0,OR(AND(G227="Goods",J227&gt;20000),AND(G227="Services",J227&gt;10000))),"Check withholding",IF(AND(H227="Cash",N227&gt;50000),"Above ETB 50,000: pay through the bank",""))))</f>
        <v/>
      </c>
    </row>
    <row r="228">
      <c r="A228" s="16" t="n"/>
      <c r="B228" s="15" t="n"/>
      <c r="C228" s="15" t="n"/>
      <c r="D228" s="15" t="n"/>
      <c r="E228" s="14" t="n"/>
      <c r="F228" s="22">
        <f>IF(E228="","",VLOOKUP(E228,Accounts!$A$2:$B$60,2,FALSE))</f>
        <v/>
      </c>
      <c r="G228" s="15" t="n"/>
      <c r="H228" s="15" t="n"/>
      <c r="I228" s="15" t="n"/>
      <c r="J228" s="17" t="n"/>
      <c r="K228" s="17" t="n"/>
      <c r="L228" s="18">
        <f>IF(J228="","",J228+K228)</f>
        <v/>
      </c>
      <c r="M228" s="17" t="n"/>
      <c r="N228" s="18">
        <f>IF(J228="","",L228-M228)</f>
        <v/>
      </c>
      <c r="O228" s="22">
        <f>IF(J228="","",IF(AND(K228&gt;0,I228&lt;&gt;"Tax invoice"),"No input VAT without a tax invoice",IF(AND(M228=0,OR(AND(G228="Goods",J228&gt;20000),AND(G228="Services",J228&gt;10000))),"Check withholding",IF(AND(H228="Cash",N228&gt;50000),"Above ETB 50,000: pay through the bank",""))))</f>
        <v/>
      </c>
    </row>
    <row r="229">
      <c r="A229" s="16" t="n"/>
      <c r="B229" s="15" t="n"/>
      <c r="C229" s="15" t="n"/>
      <c r="D229" s="15" t="n"/>
      <c r="E229" s="14" t="n"/>
      <c r="F229" s="22">
        <f>IF(E229="","",VLOOKUP(E229,Accounts!$A$2:$B$60,2,FALSE))</f>
        <v/>
      </c>
      <c r="G229" s="15" t="n"/>
      <c r="H229" s="15" t="n"/>
      <c r="I229" s="15" t="n"/>
      <c r="J229" s="17" t="n"/>
      <c r="K229" s="17" t="n"/>
      <c r="L229" s="18">
        <f>IF(J229="","",J229+K229)</f>
        <v/>
      </c>
      <c r="M229" s="17" t="n"/>
      <c r="N229" s="18">
        <f>IF(J229="","",L229-M229)</f>
        <v/>
      </c>
      <c r="O229" s="22">
        <f>IF(J229="","",IF(AND(K229&gt;0,I229&lt;&gt;"Tax invoice"),"No input VAT without a tax invoice",IF(AND(M229=0,OR(AND(G229="Goods",J229&gt;20000),AND(G229="Services",J229&gt;10000))),"Check withholding",IF(AND(H229="Cash",N229&gt;50000),"Above ETB 50,000: pay through the bank",""))))</f>
        <v/>
      </c>
    </row>
    <row r="230">
      <c r="A230" s="16" t="n"/>
      <c r="B230" s="15" t="n"/>
      <c r="C230" s="15" t="n"/>
      <c r="D230" s="15" t="n"/>
      <c r="E230" s="14" t="n"/>
      <c r="F230" s="22">
        <f>IF(E230="","",VLOOKUP(E230,Accounts!$A$2:$B$60,2,FALSE))</f>
        <v/>
      </c>
      <c r="G230" s="15" t="n"/>
      <c r="H230" s="15" t="n"/>
      <c r="I230" s="15" t="n"/>
      <c r="J230" s="17" t="n"/>
      <c r="K230" s="17" t="n"/>
      <c r="L230" s="18">
        <f>IF(J230="","",J230+K230)</f>
        <v/>
      </c>
      <c r="M230" s="17" t="n"/>
      <c r="N230" s="18">
        <f>IF(J230="","",L230-M230)</f>
        <v/>
      </c>
      <c r="O230" s="22">
        <f>IF(J230="","",IF(AND(K230&gt;0,I230&lt;&gt;"Tax invoice"),"No input VAT without a tax invoice",IF(AND(M230=0,OR(AND(G230="Goods",J230&gt;20000),AND(G230="Services",J230&gt;10000))),"Check withholding",IF(AND(H230="Cash",N230&gt;50000),"Above ETB 50,000: pay through the bank",""))))</f>
        <v/>
      </c>
    </row>
    <row r="231">
      <c r="A231" s="16" t="n"/>
      <c r="B231" s="15" t="n"/>
      <c r="C231" s="15" t="n"/>
      <c r="D231" s="15" t="n"/>
      <c r="E231" s="14" t="n"/>
      <c r="F231" s="22">
        <f>IF(E231="","",VLOOKUP(E231,Accounts!$A$2:$B$60,2,FALSE))</f>
        <v/>
      </c>
      <c r="G231" s="15" t="n"/>
      <c r="H231" s="15" t="n"/>
      <c r="I231" s="15" t="n"/>
      <c r="J231" s="17" t="n"/>
      <c r="K231" s="17" t="n"/>
      <c r="L231" s="18">
        <f>IF(J231="","",J231+K231)</f>
        <v/>
      </c>
      <c r="M231" s="17" t="n"/>
      <c r="N231" s="18">
        <f>IF(J231="","",L231-M231)</f>
        <v/>
      </c>
      <c r="O231" s="22">
        <f>IF(J231="","",IF(AND(K231&gt;0,I231&lt;&gt;"Tax invoice"),"No input VAT without a tax invoice",IF(AND(M231=0,OR(AND(G231="Goods",J231&gt;20000),AND(G231="Services",J231&gt;10000))),"Check withholding",IF(AND(H231="Cash",N231&gt;50000),"Above ETB 50,000: pay through the bank",""))))</f>
        <v/>
      </c>
    </row>
    <row r="232">
      <c r="A232" s="16" t="n"/>
      <c r="B232" s="15" t="n"/>
      <c r="C232" s="15" t="n"/>
      <c r="D232" s="15" t="n"/>
      <c r="E232" s="14" t="n"/>
      <c r="F232" s="22">
        <f>IF(E232="","",VLOOKUP(E232,Accounts!$A$2:$B$60,2,FALSE))</f>
        <v/>
      </c>
      <c r="G232" s="15" t="n"/>
      <c r="H232" s="15" t="n"/>
      <c r="I232" s="15" t="n"/>
      <c r="J232" s="17" t="n"/>
      <c r="K232" s="17" t="n"/>
      <c r="L232" s="18">
        <f>IF(J232="","",J232+K232)</f>
        <v/>
      </c>
      <c r="M232" s="17" t="n"/>
      <c r="N232" s="18">
        <f>IF(J232="","",L232-M232)</f>
        <v/>
      </c>
      <c r="O232" s="22">
        <f>IF(J232="","",IF(AND(K232&gt;0,I232&lt;&gt;"Tax invoice"),"No input VAT without a tax invoice",IF(AND(M232=0,OR(AND(G232="Goods",J232&gt;20000),AND(G232="Services",J232&gt;10000))),"Check withholding",IF(AND(H232="Cash",N232&gt;50000),"Above ETB 50,000: pay through the bank",""))))</f>
        <v/>
      </c>
    </row>
    <row r="233">
      <c r="A233" s="16" t="n"/>
      <c r="B233" s="15" t="n"/>
      <c r="C233" s="15" t="n"/>
      <c r="D233" s="15" t="n"/>
      <c r="E233" s="14" t="n"/>
      <c r="F233" s="22">
        <f>IF(E233="","",VLOOKUP(E233,Accounts!$A$2:$B$60,2,FALSE))</f>
        <v/>
      </c>
      <c r="G233" s="15" t="n"/>
      <c r="H233" s="15" t="n"/>
      <c r="I233" s="15" t="n"/>
      <c r="J233" s="17" t="n"/>
      <c r="K233" s="17" t="n"/>
      <c r="L233" s="18">
        <f>IF(J233="","",J233+K233)</f>
        <v/>
      </c>
      <c r="M233" s="17" t="n"/>
      <c r="N233" s="18">
        <f>IF(J233="","",L233-M233)</f>
        <v/>
      </c>
      <c r="O233" s="22">
        <f>IF(J233="","",IF(AND(K233&gt;0,I233&lt;&gt;"Tax invoice"),"No input VAT without a tax invoice",IF(AND(M233=0,OR(AND(G233="Goods",J233&gt;20000),AND(G233="Services",J233&gt;10000))),"Check withholding",IF(AND(H233="Cash",N233&gt;50000),"Above ETB 50,000: pay through the bank",""))))</f>
        <v/>
      </c>
    </row>
    <row r="234">
      <c r="A234" s="16" t="n"/>
      <c r="B234" s="15" t="n"/>
      <c r="C234" s="15" t="n"/>
      <c r="D234" s="15" t="n"/>
      <c r="E234" s="14" t="n"/>
      <c r="F234" s="22">
        <f>IF(E234="","",VLOOKUP(E234,Accounts!$A$2:$B$60,2,FALSE))</f>
        <v/>
      </c>
      <c r="G234" s="15" t="n"/>
      <c r="H234" s="15" t="n"/>
      <c r="I234" s="15" t="n"/>
      <c r="J234" s="17" t="n"/>
      <c r="K234" s="17" t="n"/>
      <c r="L234" s="18">
        <f>IF(J234="","",J234+K234)</f>
        <v/>
      </c>
      <c r="M234" s="17" t="n"/>
      <c r="N234" s="18">
        <f>IF(J234="","",L234-M234)</f>
        <v/>
      </c>
      <c r="O234" s="22">
        <f>IF(J234="","",IF(AND(K234&gt;0,I234&lt;&gt;"Tax invoice"),"No input VAT without a tax invoice",IF(AND(M234=0,OR(AND(G234="Goods",J234&gt;20000),AND(G234="Services",J234&gt;10000))),"Check withholding",IF(AND(H234="Cash",N234&gt;50000),"Above ETB 50,000: pay through the bank",""))))</f>
        <v/>
      </c>
    </row>
    <row r="235">
      <c r="A235" s="16" t="n"/>
      <c r="B235" s="15" t="n"/>
      <c r="C235" s="15" t="n"/>
      <c r="D235" s="15" t="n"/>
      <c r="E235" s="14" t="n"/>
      <c r="F235" s="22">
        <f>IF(E235="","",VLOOKUP(E235,Accounts!$A$2:$B$60,2,FALSE))</f>
        <v/>
      </c>
      <c r="G235" s="15" t="n"/>
      <c r="H235" s="15" t="n"/>
      <c r="I235" s="15" t="n"/>
      <c r="J235" s="17" t="n"/>
      <c r="K235" s="17" t="n"/>
      <c r="L235" s="18">
        <f>IF(J235="","",J235+K235)</f>
        <v/>
      </c>
      <c r="M235" s="17" t="n"/>
      <c r="N235" s="18">
        <f>IF(J235="","",L235-M235)</f>
        <v/>
      </c>
      <c r="O235" s="22">
        <f>IF(J235="","",IF(AND(K235&gt;0,I235&lt;&gt;"Tax invoice"),"No input VAT without a tax invoice",IF(AND(M235=0,OR(AND(G235="Goods",J235&gt;20000),AND(G235="Services",J235&gt;10000))),"Check withholding",IF(AND(H235="Cash",N235&gt;50000),"Above ETB 50,000: pay through the bank",""))))</f>
        <v/>
      </c>
    </row>
    <row r="236">
      <c r="A236" s="16" t="n"/>
      <c r="B236" s="15" t="n"/>
      <c r="C236" s="15" t="n"/>
      <c r="D236" s="15" t="n"/>
      <c r="E236" s="14" t="n"/>
      <c r="F236" s="22">
        <f>IF(E236="","",VLOOKUP(E236,Accounts!$A$2:$B$60,2,FALSE))</f>
        <v/>
      </c>
      <c r="G236" s="15" t="n"/>
      <c r="H236" s="15" t="n"/>
      <c r="I236" s="15" t="n"/>
      <c r="J236" s="17" t="n"/>
      <c r="K236" s="17" t="n"/>
      <c r="L236" s="18">
        <f>IF(J236="","",J236+K236)</f>
        <v/>
      </c>
      <c r="M236" s="17" t="n"/>
      <c r="N236" s="18">
        <f>IF(J236="","",L236-M236)</f>
        <v/>
      </c>
      <c r="O236" s="22">
        <f>IF(J236="","",IF(AND(K236&gt;0,I236&lt;&gt;"Tax invoice"),"No input VAT without a tax invoice",IF(AND(M236=0,OR(AND(G236="Goods",J236&gt;20000),AND(G236="Services",J236&gt;10000))),"Check withholding",IF(AND(H236="Cash",N236&gt;50000),"Above ETB 50,000: pay through the bank",""))))</f>
        <v/>
      </c>
    </row>
    <row r="237">
      <c r="A237" s="16" t="n"/>
      <c r="B237" s="15" t="n"/>
      <c r="C237" s="15" t="n"/>
      <c r="D237" s="15" t="n"/>
      <c r="E237" s="14" t="n"/>
      <c r="F237" s="22">
        <f>IF(E237="","",VLOOKUP(E237,Accounts!$A$2:$B$60,2,FALSE))</f>
        <v/>
      </c>
      <c r="G237" s="15" t="n"/>
      <c r="H237" s="15" t="n"/>
      <c r="I237" s="15" t="n"/>
      <c r="J237" s="17" t="n"/>
      <c r="K237" s="17" t="n"/>
      <c r="L237" s="18">
        <f>IF(J237="","",J237+K237)</f>
        <v/>
      </c>
      <c r="M237" s="17" t="n"/>
      <c r="N237" s="18">
        <f>IF(J237="","",L237-M237)</f>
        <v/>
      </c>
      <c r="O237" s="22">
        <f>IF(J237="","",IF(AND(K237&gt;0,I237&lt;&gt;"Tax invoice"),"No input VAT without a tax invoice",IF(AND(M237=0,OR(AND(G237="Goods",J237&gt;20000),AND(G237="Services",J237&gt;10000))),"Check withholding",IF(AND(H237="Cash",N237&gt;50000),"Above ETB 50,000: pay through the bank",""))))</f>
        <v/>
      </c>
    </row>
    <row r="238">
      <c r="A238" s="16" t="n"/>
      <c r="B238" s="15" t="n"/>
      <c r="C238" s="15" t="n"/>
      <c r="D238" s="15" t="n"/>
      <c r="E238" s="14" t="n"/>
      <c r="F238" s="22">
        <f>IF(E238="","",VLOOKUP(E238,Accounts!$A$2:$B$60,2,FALSE))</f>
        <v/>
      </c>
      <c r="G238" s="15" t="n"/>
      <c r="H238" s="15" t="n"/>
      <c r="I238" s="15" t="n"/>
      <c r="J238" s="17" t="n"/>
      <c r="K238" s="17" t="n"/>
      <c r="L238" s="18">
        <f>IF(J238="","",J238+K238)</f>
        <v/>
      </c>
      <c r="M238" s="17" t="n"/>
      <c r="N238" s="18">
        <f>IF(J238="","",L238-M238)</f>
        <v/>
      </c>
      <c r="O238" s="22">
        <f>IF(J238="","",IF(AND(K238&gt;0,I238&lt;&gt;"Tax invoice"),"No input VAT without a tax invoice",IF(AND(M238=0,OR(AND(G238="Goods",J238&gt;20000),AND(G238="Services",J238&gt;10000))),"Check withholding",IF(AND(H238="Cash",N238&gt;50000),"Above ETB 50,000: pay through the bank",""))))</f>
        <v/>
      </c>
    </row>
    <row r="239">
      <c r="A239" s="16" t="n"/>
      <c r="B239" s="15" t="n"/>
      <c r="C239" s="15" t="n"/>
      <c r="D239" s="15" t="n"/>
      <c r="E239" s="14" t="n"/>
      <c r="F239" s="22">
        <f>IF(E239="","",VLOOKUP(E239,Accounts!$A$2:$B$60,2,FALSE))</f>
        <v/>
      </c>
      <c r="G239" s="15" t="n"/>
      <c r="H239" s="15" t="n"/>
      <c r="I239" s="15" t="n"/>
      <c r="J239" s="17" t="n"/>
      <c r="K239" s="17" t="n"/>
      <c r="L239" s="18">
        <f>IF(J239="","",J239+K239)</f>
        <v/>
      </c>
      <c r="M239" s="17" t="n"/>
      <c r="N239" s="18">
        <f>IF(J239="","",L239-M239)</f>
        <v/>
      </c>
      <c r="O239" s="22">
        <f>IF(J239="","",IF(AND(K239&gt;0,I239&lt;&gt;"Tax invoice"),"No input VAT without a tax invoice",IF(AND(M239=0,OR(AND(G239="Goods",J239&gt;20000),AND(G239="Services",J239&gt;10000))),"Check withholding",IF(AND(H239="Cash",N239&gt;50000),"Above ETB 50,000: pay through the bank",""))))</f>
        <v/>
      </c>
    </row>
    <row r="240">
      <c r="A240" s="16" t="n"/>
      <c r="B240" s="15" t="n"/>
      <c r="C240" s="15" t="n"/>
      <c r="D240" s="15" t="n"/>
      <c r="E240" s="14" t="n"/>
      <c r="F240" s="22">
        <f>IF(E240="","",VLOOKUP(E240,Accounts!$A$2:$B$60,2,FALSE))</f>
        <v/>
      </c>
      <c r="G240" s="15" t="n"/>
      <c r="H240" s="15" t="n"/>
      <c r="I240" s="15" t="n"/>
      <c r="J240" s="17" t="n"/>
      <c r="K240" s="17" t="n"/>
      <c r="L240" s="18">
        <f>IF(J240="","",J240+K240)</f>
        <v/>
      </c>
      <c r="M240" s="17" t="n"/>
      <c r="N240" s="18">
        <f>IF(J240="","",L240-M240)</f>
        <v/>
      </c>
      <c r="O240" s="22">
        <f>IF(J240="","",IF(AND(K240&gt;0,I240&lt;&gt;"Tax invoice"),"No input VAT without a tax invoice",IF(AND(M240=0,OR(AND(G240="Goods",J240&gt;20000),AND(G240="Services",J240&gt;10000))),"Check withholding",IF(AND(H240="Cash",N240&gt;50000),"Above ETB 50,000: pay through the bank",""))))</f>
        <v/>
      </c>
    </row>
    <row r="241">
      <c r="A241" s="16" t="n"/>
      <c r="B241" s="15" t="n"/>
      <c r="C241" s="15" t="n"/>
      <c r="D241" s="15" t="n"/>
      <c r="E241" s="14" t="n"/>
      <c r="F241" s="22">
        <f>IF(E241="","",VLOOKUP(E241,Accounts!$A$2:$B$60,2,FALSE))</f>
        <v/>
      </c>
      <c r="G241" s="15" t="n"/>
      <c r="H241" s="15" t="n"/>
      <c r="I241" s="15" t="n"/>
      <c r="J241" s="17" t="n"/>
      <c r="K241" s="17" t="n"/>
      <c r="L241" s="18">
        <f>IF(J241="","",J241+K241)</f>
        <v/>
      </c>
      <c r="M241" s="17" t="n"/>
      <c r="N241" s="18">
        <f>IF(J241="","",L241-M241)</f>
        <v/>
      </c>
      <c r="O241" s="22">
        <f>IF(J241="","",IF(AND(K241&gt;0,I241&lt;&gt;"Tax invoice"),"No input VAT without a tax invoice",IF(AND(M241=0,OR(AND(G241="Goods",J241&gt;20000),AND(G241="Services",J241&gt;10000))),"Check withholding",IF(AND(H241="Cash",N241&gt;50000),"Above ETB 50,000: pay through the bank",""))))</f>
        <v/>
      </c>
    </row>
    <row r="242">
      <c r="A242" s="16" t="n"/>
      <c r="B242" s="15" t="n"/>
      <c r="C242" s="15" t="n"/>
      <c r="D242" s="15" t="n"/>
      <c r="E242" s="14" t="n"/>
      <c r="F242" s="22">
        <f>IF(E242="","",VLOOKUP(E242,Accounts!$A$2:$B$60,2,FALSE))</f>
        <v/>
      </c>
      <c r="G242" s="15" t="n"/>
      <c r="H242" s="15" t="n"/>
      <c r="I242" s="15" t="n"/>
      <c r="J242" s="17" t="n"/>
      <c r="K242" s="17" t="n"/>
      <c r="L242" s="18">
        <f>IF(J242="","",J242+K242)</f>
        <v/>
      </c>
      <c r="M242" s="17" t="n"/>
      <c r="N242" s="18">
        <f>IF(J242="","",L242-M242)</f>
        <v/>
      </c>
      <c r="O242" s="22">
        <f>IF(J242="","",IF(AND(K242&gt;0,I242&lt;&gt;"Tax invoice"),"No input VAT without a tax invoice",IF(AND(M242=0,OR(AND(G242="Goods",J242&gt;20000),AND(G242="Services",J242&gt;10000))),"Check withholding",IF(AND(H242="Cash",N242&gt;50000),"Above ETB 50,000: pay through the bank",""))))</f>
        <v/>
      </c>
    </row>
    <row r="243">
      <c r="A243" s="16" t="n"/>
      <c r="B243" s="15" t="n"/>
      <c r="C243" s="15" t="n"/>
      <c r="D243" s="15" t="n"/>
      <c r="E243" s="14" t="n"/>
      <c r="F243" s="22">
        <f>IF(E243="","",VLOOKUP(E243,Accounts!$A$2:$B$60,2,FALSE))</f>
        <v/>
      </c>
      <c r="G243" s="15" t="n"/>
      <c r="H243" s="15" t="n"/>
      <c r="I243" s="15" t="n"/>
      <c r="J243" s="17" t="n"/>
      <c r="K243" s="17" t="n"/>
      <c r="L243" s="18">
        <f>IF(J243="","",J243+K243)</f>
        <v/>
      </c>
      <c r="M243" s="17" t="n"/>
      <c r="N243" s="18">
        <f>IF(J243="","",L243-M243)</f>
        <v/>
      </c>
      <c r="O243" s="22">
        <f>IF(J243="","",IF(AND(K243&gt;0,I243&lt;&gt;"Tax invoice"),"No input VAT without a tax invoice",IF(AND(M243=0,OR(AND(G243="Goods",J243&gt;20000),AND(G243="Services",J243&gt;10000))),"Check withholding",IF(AND(H243="Cash",N243&gt;50000),"Above ETB 50,000: pay through the bank",""))))</f>
        <v/>
      </c>
    </row>
    <row r="244">
      <c r="A244" s="16" t="n"/>
      <c r="B244" s="15" t="n"/>
      <c r="C244" s="15" t="n"/>
      <c r="D244" s="15" t="n"/>
      <c r="E244" s="14" t="n"/>
      <c r="F244" s="22">
        <f>IF(E244="","",VLOOKUP(E244,Accounts!$A$2:$B$60,2,FALSE))</f>
        <v/>
      </c>
      <c r="G244" s="15" t="n"/>
      <c r="H244" s="15" t="n"/>
      <c r="I244" s="15" t="n"/>
      <c r="J244" s="17" t="n"/>
      <c r="K244" s="17" t="n"/>
      <c r="L244" s="18">
        <f>IF(J244="","",J244+K244)</f>
        <v/>
      </c>
      <c r="M244" s="17" t="n"/>
      <c r="N244" s="18">
        <f>IF(J244="","",L244-M244)</f>
        <v/>
      </c>
      <c r="O244" s="22">
        <f>IF(J244="","",IF(AND(K244&gt;0,I244&lt;&gt;"Tax invoice"),"No input VAT without a tax invoice",IF(AND(M244=0,OR(AND(G244="Goods",J244&gt;20000),AND(G244="Services",J244&gt;10000))),"Check withholding",IF(AND(H244="Cash",N244&gt;50000),"Above ETB 50,000: pay through the bank",""))))</f>
        <v/>
      </c>
    </row>
    <row r="245">
      <c r="A245" s="16" t="n"/>
      <c r="B245" s="15" t="n"/>
      <c r="C245" s="15" t="n"/>
      <c r="D245" s="15" t="n"/>
      <c r="E245" s="14" t="n"/>
      <c r="F245" s="22">
        <f>IF(E245="","",VLOOKUP(E245,Accounts!$A$2:$B$60,2,FALSE))</f>
        <v/>
      </c>
      <c r="G245" s="15" t="n"/>
      <c r="H245" s="15" t="n"/>
      <c r="I245" s="15" t="n"/>
      <c r="J245" s="17" t="n"/>
      <c r="K245" s="17" t="n"/>
      <c r="L245" s="18">
        <f>IF(J245="","",J245+K245)</f>
        <v/>
      </c>
      <c r="M245" s="17" t="n"/>
      <c r="N245" s="18">
        <f>IF(J245="","",L245-M245)</f>
        <v/>
      </c>
      <c r="O245" s="22">
        <f>IF(J245="","",IF(AND(K245&gt;0,I245&lt;&gt;"Tax invoice"),"No input VAT without a tax invoice",IF(AND(M245=0,OR(AND(G245="Goods",J245&gt;20000),AND(G245="Services",J245&gt;10000))),"Check withholding",IF(AND(H245="Cash",N245&gt;50000),"Above ETB 50,000: pay through the bank",""))))</f>
        <v/>
      </c>
    </row>
    <row r="246">
      <c r="A246" s="16" t="n"/>
      <c r="B246" s="15" t="n"/>
      <c r="C246" s="15" t="n"/>
      <c r="D246" s="15" t="n"/>
      <c r="E246" s="14" t="n"/>
      <c r="F246" s="22">
        <f>IF(E246="","",VLOOKUP(E246,Accounts!$A$2:$B$60,2,FALSE))</f>
        <v/>
      </c>
      <c r="G246" s="15" t="n"/>
      <c r="H246" s="15" t="n"/>
      <c r="I246" s="15" t="n"/>
      <c r="J246" s="17" t="n"/>
      <c r="K246" s="17" t="n"/>
      <c r="L246" s="18">
        <f>IF(J246="","",J246+K246)</f>
        <v/>
      </c>
      <c r="M246" s="17" t="n"/>
      <c r="N246" s="18">
        <f>IF(J246="","",L246-M246)</f>
        <v/>
      </c>
      <c r="O246" s="22">
        <f>IF(J246="","",IF(AND(K246&gt;0,I246&lt;&gt;"Tax invoice"),"No input VAT without a tax invoice",IF(AND(M246=0,OR(AND(G246="Goods",J246&gt;20000),AND(G246="Services",J246&gt;10000))),"Check withholding",IF(AND(H246="Cash",N246&gt;50000),"Above ETB 50,000: pay through the bank",""))))</f>
        <v/>
      </c>
    </row>
    <row r="247">
      <c r="A247" s="16" t="n"/>
      <c r="B247" s="15" t="n"/>
      <c r="C247" s="15" t="n"/>
      <c r="D247" s="15" t="n"/>
      <c r="E247" s="14" t="n"/>
      <c r="F247" s="22">
        <f>IF(E247="","",VLOOKUP(E247,Accounts!$A$2:$B$60,2,FALSE))</f>
        <v/>
      </c>
      <c r="G247" s="15" t="n"/>
      <c r="H247" s="15" t="n"/>
      <c r="I247" s="15" t="n"/>
      <c r="J247" s="17" t="n"/>
      <c r="K247" s="17" t="n"/>
      <c r="L247" s="18">
        <f>IF(J247="","",J247+K247)</f>
        <v/>
      </c>
      <c r="M247" s="17" t="n"/>
      <c r="N247" s="18">
        <f>IF(J247="","",L247-M247)</f>
        <v/>
      </c>
      <c r="O247" s="22">
        <f>IF(J247="","",IF(AND(K247&gt;0,I247&lt;&gt;"Tax invoice"),"No input VAT without a tax invoice",IF(AND(M247=0,OR(AND(G247="Goods",J247&gt;20000),AND(G247="Services",J247&gt;10000))),"Check withholding",IF(AND(H247="Cash",N247&gt;50000),"Above ETB 50,000: pay through the bank",""))))</f>
        <v/>
      </c>
    </row>
    <row r="248">
      <c r="A248" s="16" t="n"/>
      <c r="B248" s="15" t="n"/>
      <c r="C248" s="15" t="n"/>
      <c r="D248" s="15" t="n"/>
      <c r="E248" s="14" t="n"/>
      <c r="F248" s="22">
        <f>IF(E248="","",VLOOKUP(E248,Accounts!$A$2:$B$60,2,FALSE))</f>
        <v/>
      </c>
      <c r="G248" s="15" t="n"/>
      <c r="H248" s="15" t="n"/>
      <c r="I248" s="15" t="n"/>
      <c r="J248" s="17" t="n"/>
      <c r="K248" s="17" t="n"/>
      <c r="L248" s="18">
        <f>IF(J248="","",J248+K248)</f>
        <v/>
      </c>
      <c r="M248" s="17" t="n"/>
      <c r="N248" s="18">
        <f>IF(J248="","",L248-M248)</f>
        <v/>
      </c>
      <c r="O248" s="22">
        <f>IF(J248="","",IF(AND(K248&gt;0,I248&lt;&gt;"Tax invoice"),"No input VAT without a tax invoice",IF(AND(M248=0,OR(AND(G248="Goods",J248&gt;20000),AND(G248="Services",J248&gt;10000))),"Check withholding",IF(AND(H248="Cash",N248&gt;50000),"Above ETB 50,000: pay through the bank",""))))</f>
        <v/>
      </c>
    </row>
    <row r="249">
      <c r="A249" s="16" t="n"/>
      <c r="B249" s="15" t="n"/>
      <c r="C249" s="15" t="n"/>
      <c r="D249" s="15" t="n"/>
      <c r="E249" s="14" t="n"/>
      <c r="F249" s="22">
        <f>IF(E249="","",VLOOKUP(E249,Accounts!$A$2:$B$60,2,FALSE))</f>
        <v/>
      </c>
      <c r="G249" s="15" t="n"/>
      <c r="H249" s="15" t="n"/>
      <c r="I249" s="15" t="n"/>
      <c r="J249" s="17" t="n"/>
      <c r="K249" s="17" t="n"/>
      <c r="L249" s="18">
        <f>IF(J249="","",J249+K249)</f>
        <v/>
      </c>
      <c r="M249" s="17" t="n"/>
      <c r="N249" s="18">
        <f>IF(J249="","",L249-M249)</f>
        <v/>
      </c>
      <c r="O249" s="22">
        <f>IF(J249="","",IF(AND(K249&gt;0,I249&lt;&gt;"Tax invoice"),"No input VAT without a tax invoice",IF(AND(M249=0,OR(AND(G249="Goods",J249&gt;20000),AND(G249="Services",J249&gt;10000))),"Check withholding",IF(AND(H249="Cash",N249&gt;50000),"Above ETB 50,000: pay through the bank",""))))</f>
        <v/>
      </c>
    </row>
    <row r="250">
      <c r="A250" s="16" t="n"/>
      <c r="B250" s="15" t="n"/>
      <c r="C250" s="15" t="n"/>
      <c r="D250" s="15" t="n"/>
      <c r="E250" s="14" t="n"/>
      <c r="F250" s="22">
        <f>IF(E250="","",VLOOKUP(E250,Accounts!$A$2:$B$60,2,FALSE))</f>
        <v/>
      </c>
      <c r="G250" s="15" t="n"/>
      <c r="H250" s="15" t="n"/>
      <c r="I250" s="15" t="n"/>
      <c r="J250" s="17" t="n"/>
      <c r="K250" s="17" t="n"/>
      <c r="L250" s="18">
        <f>IF(J250="","",J250+K250)</f>
        <v/>
      </c>
      <c r="M250" s="17" t="n"/>
      <c r="N250" s="18">
        <f>IF(J250="","",L250-M250)</f>
        <v/>
      </c>
      <c r="O250" s="22">
        <f>IF(J250="","",IF(AND(K250&gt;0,I250&lt;&gt;"Tax invoice"),"No input VAT without a tax invoice",IF(AND(M250=0,OR(AND(G250="Goods",J250&gt;20000),AND(G250="Services",J250&gt;10000))),"Check withholding",IF(AND(H250="Cash",N250&gt;50000),"Above ETB 50,000: pay through the bank",""))))</f>
        <v/>
      </c>
    </row>
    <row r="251">
      <c r="A251" s="16" t="n"/>
      <c r="B251" s="15" t="n"/>
      <c r="C251" s="15" t="n"/>
      <c r="D251" s="15" t="n"/>
      <c r="E251" s="14" t="n"/>
      <c r="F251" s="22">
        <f>IF(E251="","",VLOOKUP(E251,Accounts!$A$2:$B$60,2,FALSE))</f>
        <v/>
      </c>
      <c r="G251" s="15" t="n"/>
      <c r="H251" s="15" t="n"/>
      <c r="I251" s="15" t="n"/>
      <c r="J251" s="17" t="n"/>
      <c r="K251" s="17" t="n"/>
      <c r="L251" s="18">
        <f>IF(J251="","",J251+K251)</f>
        <v/>
      </c>
      <c r="M251" s="17" t="n"/>
      <c r="N251" s="18">
        <f>IF(J251="","",L251-M251)</f>
        <v/>
      </c>
      <c r="O251" s="22">
        <f>IF(J251="","",IF(AND(K251&gt;0,I251&lt;&gt;"Tax invoice"),"No input VAT without a tax invoice",IF(AND(M251=0,OR(AND(G251="Goods",J251&gt;20000),AND(G251="Services",J251&gt;10000))),"Check withholding",IF(AND(H251="Cash",N251&gt;50000),"Above ETB 50,000: pay through the bank",""))))</f>
        <v/>
      </c>
    </row>
    <row r="252">
      <c r="A252" s="16" t="n"/>
      <c r="B252" s="15" t="n"/>
      <c r="C252" s="15" t="n"/>
      <c r="D252" s="15" t="n"/>
      <c r="E252" s="14" t="n"/>
      <c r="F252" s="22">
        <f>IF(E252="","",VLOOKUP(E252,Accounts!$A$2:$B$60,2,FALSE))</f>
        <v/>
      </c>
      <c r="G252" s="15" t="n"/>
      <c r="H252" s="15" t="n"/>
      <c r="I252" s="15" t="n"/>
      <c r="J252" s="17" t="n"/>
      <c r="K252" s="17" t="n"/>
      <c r="L252" s="18">
        <f>IF(J252="","",J252+K252)</f>
        <v/>
      </c>
      <c r="M252" s="17" t="n"/>
      <c r="N252" s="18">
        <f>IF(J252="","",L252-M252)</f>
        <v/>
      </c>
      <c r="O252" s="22">
        <f>IF(J252="","",IF(AND(K252&gt;0,I252&lt;&gt;"Tax invoice"),"No input VAT without a tax invoice",IF(AND(M252=0,OR(AND(G252="Goods",J252&gt;20000),AND(G252="Services",J252&gt;10000))),"Check withholding",IF(AND(H252="Cash",N252&gt;50000),"Above ETB 50,000: pay through the bank",""))))</f>
        <v/>
      </c>
    </row>
    <row r="253">
      <c r="A253" s="16" t="n"/>
      <c r="B253" s="15" t="n"/>
      <c r="C253" s="15" t="n"/>
      <c r="D253" s="15" t="n"/>
      <c r="E253" s="14" t="n"/>
      <c r="F253" s="22">
        <f>IF(E253="","",VLOOKUP(E253,Accounts!$A$2:$B$60,2,FALSE))</f>
        <v/>
      </c>
      <c r="G253" s="15" t="n"/>
      <c r="H253" s="15" t="n"/>
      <c r="I253" s="15" t="n"/>
      <c r="J253" s="17" t="n"/>
      <c r="K253" s="17" t="n"/>
      <c r="L253" s="18">
        <f>IF(J253="","",J253+K253)</f>
        <v/>
      </c>
      <c r="M253" s="17" t="n"/>
      <c r="N253" s="18">
        <f>IF(J253="","",L253-M253)</f>
        <v/>
      </c>
      <c r="O253" s="22">
        <f>IF(J253="","",IF(AND(K253&gt;0,I253&lt;&gt;"Tax invoice"),"No input VAT without a tax invoice",IF(AND(M253=0,OR(AND(G253="Goods",J253&gt;20000),AND(G253="Services",J253&gt;10000))),"Check withholding",IF(AND(H253="Cash",N253&gt;50000),"Above ETB 50,000: pay through the bank",""))))</f>
        <v/>
      </c>
    </row>
    <row r="254">
      <c r="A254" s="16" t="n"/>
      <c r="B254" s="15" t="n"/>
      <c r="C254" s="15" t="n"/>
      <c r="D254" s="15" t="n"/>
      <c r="E254" s="14" t="n"/>
      <c r="F254" s="22">
        <f>IF(E254="","",VLOOKUP(E254,Accounts!$A$2:$B$60,2,FALSE))</f>
        <v/>
      </c>
      <c r="G254" s="15" t="n"/>
      <c r="H254" s="15" t="n"/>
      <c r="I254" s="15" t="n"/>
      <c r="J254" s="17" t="n"/>
      <c r="K254" s="17" t="n"/>
      <c r="L254" s="18">
        <f>IF(J254="","",J254+K254)</f>
        <v/>
      </c>
      <c r="M254" s="17" t="n"/>
      <c r="N254" s="18">
        <f>IF(J254="","",L254-M254)</f>
        <v/>
      </c>
      <c r="O254" s="22">
        <f>IF(J254="","",IF(AND(K254&gt;0,I254&lt;&gt;"Tax invoice"),"No input VAT without a tax invoice",IF(AND(M254=0,OR(AND(G254="Goods",J254&gt;20000),AND(G254="Services",J254&gt;10000))),"Check withholding",IF(AND(H254="Cash",N254&gt;50000),"Above ETB 50,000: pay through the bank",""))))</f>
        <v/>
      </c>
    </row>
    <row r="255">
      <c r="A255" s="16" t="n"/>
      <c r="B255" s="15" t="n"/>
      <c r="C255" s="15" t="n"/>
      <c r="D255" s="15" t="n"/>
      <c r="E255" s="14" t="n"/>
      <c r="F255" s="22">
        <f>IF(E255="","",VLOOKUP(E255,Accounts!$A$2:$B$60,2,FALSE))</f>
        <v/>
      </c>
      <c r="G255" s="15" t="n"/>
      <c r="H255" s="15" t="n"/>
      <c r="I255" s="15" t="n"/>
      <c r="J255" s="17" t="n"/>
      <c r="K255" s="17" t="n"/>
      <c r="L255" s="18">
        <f>IF(J255="","",J255+K255)</f>
        <v/>
      </c>
      <c r="M255" s="17" t="n"/>
      <c r="N255" s="18">
        <f>IF(J255="","",L255-M255)</f>
        <v/>
      </c>
      <c r="O255" s="22">
        <f>IF(J255="","",IF(AND(K255&gt;0,I255&lt;&gt;"Tax invoice"),"No input VAT without a tax invoice",IF(AND(M255=0,OR(AND(G255="Goods",J255&gt;20000),AND(G255="Services",J255&gt;10000))),"Check withholding",IF(AND(H255="Cash",N255&gt;50000),"Above ETB 50,000: pay through the bank",""))))</f>
        <v/>
      </c>
    </row>
    <row r="256">
      <c r="A256" s="16" t="n"/>
      <c r="B256" s="15" t="n"/>
      <c r="C256" s="15" t="n"/>
      <c r="D256" s="15" t="n"/>
      <c r="E256" s="14" t="n"/>
      <c r="F256" s="22">
        <f>IF(E256="","",VLOOKUP(E256,Accounts!$A$2:$B$60,2,FALSE))</f>
        <v/>
      </c>
      <c r="G256" s="15" t="n"/>
      <c r="H256" s="15" t="n"/>
      <c r="I256" s="15" t="n"/>
      <c r="J256" s="17" t="n"/>
      <c r="K256" s="17" t="n"/>
      <c r="L256" s="18">
        <f>IF(J256="","",J256+K256)</f>
        <v/>
      </c>
      <c r="M256" s="17" t="n"/>
      <c r="N256" s="18">
        <f>IF(J256="","",L256-M256)</f>
        <v/>
      </c>
      <c r="O256" s="22">
        <f>IF(J256="","",IF(AND(K256&gt;0,I256&lt;&gt;"Tax invoice"),"No input VAT without a tax invoice",IF(AND(M256=0,OR(AND(G256="Goods",J256&gt;20000),AND(G256="Services",J256&gt;10000))),"Check withholding",IF(AND(H256="Cash",N256&gt;50000),"Above ETB 50,000: pay through the bank",""))))</f>
        <v/>
      </c>
    </row>
    <row r="257">
      <c r="A257" s="16" t="n"/>
      <c r="B257" s="15" t="n"/>
      <c r="C257" s="15" t="n"/>
      <c r="D257" s="15" t="n"/>
      <c r="E257" s="14" t="n"/>
      <c r="F257" s="22">
        <f>IF(E257="","",VLOOKUP(E257,Accounts!$A$2:$B$60,2,FALSE))</f>
        <v/>
      </c>
      <c r="G257" s="15" t="n"/>
      <c r="H257" s="15" t="n"/>
      <c r="I257" s="15" t="n"/>
      <c r="J257" s="17" t="n"/>
      <c r="K257" s="17" t="n"/>
      <c r="L257" s="18">
        <f>IF(J257="","",J257+K257)</f>
        <v/>
      </c>
      <c r="M257" s="17" t="n"/>
      <c r="N257" s="18">
        <f>IF(J257="","",L257-M257)</f>
        <v/>
      </c>
      <c r="O257" s="22">
        <f>IF(J257="","",IF(AND(K257&gt;0,I257&lt;&gt;"Tax invoice"),"No input VAT without a tax invoice",IF(AND(M257=0,OR(AND(G257="Goods",J257&gt;20000),AND(G257="Services",J257&gt;10000))),"Check withholding",IF(AND(H257="Cash",N257&gt;50000),"Above ETB 50,000: pay through the bank",""))))</f>
        <v/>
      </c>
    </row>
    <row r="258">
      <c r="A258" s="16" t="n"/>
      <c r="B258" s="15" t="n"/>
      <c r="C258" s="15" t="n"/>
      <c r="D258" s="15" t="n"/>
      <c r="E258" s="14" t="n"/>
      <c r="F258" s="22">
        <f>IF(E258="","",VLOOKUP(E258,Accounts!$A$2:$B$60,2,FALSE))</f>
        <v/>
      </c>
      <c r="G258" s="15" t="n"/>
      <c r="H258" s="15" t="n"/>
      <c r="I258" s="15" t="n"/>
      <c r="J258" s="17" t="n"/>
      <c r="K258" s="17" t="n"/>
      <c r="L258" s="18">
        <f>IF(J258="","",J258+K258)</f>
        <v/>
      </c>
      <c r="M258" s="17" t="n"/>
      <c r="N258" s="18">
        <f>IF(J258="","",L258-M258)</f>
        <v/>
      </c>
      <c r="O258" s="22">
        <f>IF(J258="","",IF(AND(K258&gt;0,I258&lt;&gt;"Tax invoice"),"No input VAT without a tax invoice",IF(AND(M258=0,OR(AND(G258="Goods",J258&gt;20000),AND(G258="Services",J258&gt;10000))),"Check withholding",IF(AND(H258="Cash",N258&gt;50000),"Above ETB 50,000: pay through the bank",""))))</f>
        <v/>
      </c>
    </row>
    <row r="259">
      <c r="A259" s="16" t="n"/>
      <c r="B259" s="15" t="n"/>
      <c r="C259" s="15" t="n"/>
      <c r="D259" s="15" t="n"/>
      <c r="E259" s="14" t="n"/>
      <c r="F259" s="22">
        <f>IF(E259="","",VLOOKUP(E259,Accounts!$A$2:$B$60,2,FALSE))</f>
        <v/>
      </c>
      <c r="G259" s="15" t="n"/>
      <c r="H259" s="15" t="n"/>
      <c r="I259" s="15" t="n"/>
      <c r="J259" s="17" t="n"/>
      <c r="K259" s="17" t="n"/>
      <c r="L259" s="18">
        <f>IF(J259="","",J259+K259)</f>
        <v/>
      </c>
      <c r="M259" s="17" t="n"/>
      <c r="N259" s="18">
        <f>IF(J259="","",L259-M259)</f>
        <v/>
      </c>
      <c r="O259" s="22">
        <f>IF(J259="","",IF(AND(K259&gt;0,I259&lt;&gt;"Tax invoice"),"No input VAT without a tax invoice",IF(AND(M259=0,OR(AND(G259="Goods",J259&gt;20000),AND(G259="Services",J259&gt;10000))),"Check withholding",IF(AND(H259="Cash",N259&gt;50000),"Above ETB 50,000: pay through the bank",""))))</f>
        <v/>
      </c>
    </row>
    <row r="260">
      <c r="A260" s="16" t="n"/>
      <c r="B260" s="15" t="n"/>
      <c r="C260" s="15" t="n"/>
      <c r="D260" s="15" t="n"/>
      <c r="E260" s="14" t="n"/>
      <c r="F260" s="22">
        <f>IF(E260="","",VLOOKUP(E260,Accounts!$A$2:$B$60,2,FALSE))</f>
        <v/>
      </c>
      <c r="G260" s="15" t="n"/>
      <c r="H260" s="15" t="n"/>
      <c r="I260" s="15" t="n"/>
      <c r="J260" s="17" t="n"/>
      <c r="K260" s="17" t="n"/>
      <c r="L260" s="18">
        <f>IF(J260="","",J260+K260)</f>
        <v/>
      </c>
      <c r="M260" s="17" t="n"/>
      <c r="N260" s="18">
        <f>IF(J260="","",L260-M260)</f>
        <v/>
      </c>
      <c r="O260" s="22">
        <f>IF(J260="","",IF(AND(K260&gt;0,I260&lt;&gt;"Tax invoice"),"No input VAT without a tax invoice",IF(AND(M260=0,OR(AND(G260="Goods",J260&gt;20000),AND(G260="Services",J260&gt;10000))),"Check withholding",IF(AND(H260="Cash",N260&gt;50000),"Above ETB 50,000: pay through the bank",""))))</f>
        <v/>
      </c>
    </row>
    <row r="261">
      <c r="A261" s="16" t="n"/>
      <c r="B261" s="15" t="n"/>
      <c r="C261" s="15" t="n"/>
      <c r="D261" s="15" t="n"/>
      <c r="E261" s="14" t="n"/>
      <c r="F261" s="22">
        <f>IF(E261="","",VLOOKUP(E261,Accounts!$A$2:$B$60,2,FALSE))</f>
        <v/>
      </c>
      <c r="G261" s="15" t="n"/>
      <c r="H261" s="15" t="n"/>
      <c r="I261" s="15" t="n"/>
      <c r="J261" s="17" t="n"/>
      <c r="K261" s="17" t="n"/>
      <c r="L261" s="18">
        <f>IF(J261="","",J261+K261)</f>
        <v/>
      </c>
      <c r="M261" s="17" t="n"/>
      <c r="N261" s="18">
        <f>IF(J261="","",L261-M261)</f>
        <v/>
      </c>
      <c r="O261" s="22">
        <f>IF(J261="","",IF(AND(K261&gt;0,I261&lt;&gt;"Tax invoice"),"No input VAT without a tax invoice",IF(AND(M261=0,OR(AND(G261="Goods",J261&gt;20000),AND(G261="Services",J261&gt;10000))),"Check withholding",IF(AND(H261="Cash",N261&gt;50000),"Above ETB 50,000: pay through the bank",""))))</f>
        <v/>
      </c>
    </row>
    <row r="262">
      <c r="A262" s="16" t="n"/>
      <c r="B262" s="15" t="n"/>
      <c r="C262" s="15" t="n"/>
      <c r="D262" s="15" t="n"/>
      <c r="E262" s="14" t="n"/>
      <c r="F262" s="22">
        <f>IF(E262="","",VLOOKUP(E262,Accounts!$A$2:$B$60,2,FALSE))</f>
        <v/>
      </c>
      <c r="G262" s="15" t="n"/>
      <c r="H262" s="15" t="n"/>
      <c r="I262" s="15" t="n"/>
      <c r="J262" s="17" t="n"/>
      <c r="K262" s="17" t="n"/>
      <c r="L262" s="18">
        <f>IF(J262="","",J262+K262)</f>
        <v/>
      </c>
      <c r="M262" s="17" t="n"/>
      <c r="N262" s="18">
        <f>IF(J262="","",L262-M262)</f>
        <v/>
      </c>
      <c r="O262" s="22">
        <f>IF(J262="","",IF(AND(K262&gt;0,I262&lt;&gt;"Tax invoice"),"No input VAT without a tax invoice",IF(AND(M262=0,OR(AND(G262="Goods",J262&gt;20000),AND(G262="Services",J262&gt;10000))),"Check withholding",IF(AND(H262="Cash",N262&gt;50000),"Above ETB 50,000: pay through the bank",""))))</f>
        <v/>
      </c>
    </row>
    <row r="263">
      <c r="A263" s="16" t="n"/>
      <c r="B263" s="15" t="n"/>
      <c r="C263" s="15" t="n"/>
      <c r="D263" s="15" t="n"/>
      <c r="E263" s="14" t="n"/>
      <c r="F263" s="22">
        <f>IF(E263="","",VLOOKUP(E263,Accounts!$A$2:$B$60,2,FALSE))</f>
        <v/>
      </c>
      <c r="G263" s="15" t="n"/>
      <c r="H263" s="15" t="n"/>
      <c r="I263" s="15" t="n"/>
      <c r="J263" s="17" t="n"/>
      <c r="K263" s="17" t="n"/>
      <c r="L263" s="18">
        <f>IF(J263="","",J263+K263)</f>
        <v/>
      </c>
      <c r="M263" s="17" t="n"/>
      <c r="N263" s="18">
        <f>IF(J263="","",L263-M263)</f>
        <v/>
      </c>
      <c r="O263" s="22">
        <f>IF(J263="","",IF(AND(K263&gt;0,I263&lt;&gt;"Tax invoice"),"No input VAT without a tax invoice",IF(AND(M263=0,OR(AND(G263="Goods",J263&gt;20000),AND(G263="Services",J263&gt;10000))),"Check withholding",IF(AND(H263="Cash",N263&gt;50000),"Above ETB 50,000: pay through the bank",""))))</f>
        <v/>
      </c>
    </row>
    <row r="264">
      <c r="A264" s="16" t="n"/>
      <c r="B264" s="15" t="n"/>
      <c r="C264" s="15" t="n"/>
      <c r="D264" s="15" t="n"/>
      <c r="E264" s="14" t="n"/>
      <c r="F264" s="22">
        <f>IF(E264="","",VLOOKUP(E264,Accounts!$A$2:$B$60,2,FALSE))</f>
        <v/>
      </c>
      <c r="G264" s="15" t="n"/>
      <c r="H264" s="15" t="n"/>
      <c r="I264" s="15" t="n"/>
      <c r="J264" s="17" t="n"/>
      <c r="K264" s="17" t="n"/>
      <c r="L264" s="18">
        <f>IF(J264="","",J264+K264)</f>
        <v/>
      </c>
      <c r="M264" s="17" t="n"/>
      <c r="N264" s="18">
        <f>IF(J264="","",L264-M264)</f>
        <v/>
      </c>
      <c r="O264" s="22">
        <f>IF(J264="","",IF(AND(K264&gt;0,I264&lt;&gt;"Tax invoice"),"No input VAT without a tax invoice",IF(AND(M264=0,OR(AND(G264="Goods",J264&gt;20000),AND(G264="Services",J264&gt;10000))),"Check withholding",IF(AND(H264="Cash",N264&gt;50000),"Above ETB 50,000: pay through the bank",""))))</f>
        <v/>
      </c>
    </row>
    <row r="265">
      <c r="A265" s="16" t="n"/>
      <c r="B265" s="15" t="n"/>
      <c r="C265" s="15" t="n"/>
      <c r="D265" s="15" t="n"/>
      <c r="E265" s="14" t="n"/>
      <c r="F265" s="22">
        <f>IF(E265="","",VLOOKUP(E265,Accounts!$A$2:$B$60,2,FALSE))</f>
        <v/>
      </c>
      <c r="G265" s="15" t="n"/>
      <c r="H265" s="15" t="n"/>
      <c r="I265" s="15" t="n"/>
      <c r="J265" s="17" t="n"/>
      <c r="K265" s="17" t="n"/>
      <c r="L265" s="18">
        <f>IF(J265="","",J265+K265)</f>
        <v/>
      </c>
      <c r="M265" s="17" t="n"/>
      <c r="N265" s="18">
        <f>IF(J265="","",L265-M265)</f>
        <v/>
      </c>
      <c r="O265" s="22">
        <f>IF(J265="","",IF(AND(K265&gt;0,I265&lt;&gt;"Tax invoice"),"No input VAT without a tax invoice",IF(AND(M265=0,OR(AND(G265="Goods",J265&gt;20000),AND(G265="Services",J265&gt;10000))),"Check withholding",IF(AND(H265="Cash",N265&gt;50000),"Above ETB 50,000: pay through the bank",""))))</f>
        <v/>
      </c>
    </row>
    <row r="266">
      <c r="A266" s="16" t="n"/>
      <c r="B266" s="15" t="n"/>
      <c r="C266" s="15" t="n"/>
      <c r="D266" s="15" t="n"/>
      <c r="E266" s="14" t="n"/>
      <c r="F266" s="22">
        <f>IF(E266="","",VLOOKUP(E266,Accounts!$A$2:$B$60,2,FALSE))</f>
        <v/>
      </c>
      <c r="G266" s="15" t="n"/>
      <c r="H266" s="15" t="n"/>
      <c r="I266" s="15" t="n"/>
      <c r="J266" s="17" t="n"/>
      <c r="K266" s="17" t="n"/>
      <c r="L266" s="18">
        <f>IF(J266="","",J266+K266)</f>
        <v/>
      </c>
      <c r="M266" s="17" t="n"/>
      <c r="N266" s="18">
        <f>IF(J266="","",L266-M266)</f>
        <v/>
      </c>
      <c r="O266" s="22">
        <f>IF(J266="","",IF(AND(K266&gt;0,I266&lt;&gt;"Tax invoice"),"No input VAT without a tax invoice",IF(AND(M266=0,OR(AND(G266="Goods",J266&gt;20000),AND(G266="Services",J266&gt;10000))),"Check withholding",IF(AND(H266="Cash",N266&gt;50000),"Above ETB 50,000: pay through the bank",""))))</f>
        <v/>
      </c>
    </row>
    <row r="267">
      <c r="A267" s="16" t="n"/>
      <c r="B267" s="15" t="n"/>
      <c r="C267" s="15" t="n"/>
      <c r="D267" s="15" t="n"/>
      <c r="E267" s="14" t="n"/>
      <c r="F267" s="22">
        <f>IF(E267="","",VLOOKUP(E267,Accounts!$A$2:$B$60,2,FALSE))</f>
        <v/>
      </c>
      <c r="G267" s="15" t="n"/>
      <c r="H267" s="15" t="n"/>
      <c r="I267" s="15" t="n"/>
      <c r="J267" s="17" t="n"/>
      <c r="K267" s="17" t="n"/>
      <c r="L267" s="18">
        <f>IF(J267="","",J267+K267)</f>
        <v/>
      </c>
      <c r="M267" s="17" t="n"/>
      <c r="N267" s="18">
        <f>IF(J267="","",L267-M267)</f>
        <v/>
      </c>
      <c r="O267" s="22">
        <f>IF(J267="","",IF(AND(K267&gt;0,I267&lt;&gt;"Tax invoice"),"No input VAT without a tax invoice",IF(AND(M267=0,OR(AND(G267="Goods",J267&gt;20000),AND(G267="Services",J267&gt;10000))),"Check withholding",IF(AND(H267="Cash",N267&gt;50000),"Above ETB 50,000: pay through the bank",""))))</f>
        <v/>
      </c>
    </row>
    <row r="268">
      <c r="A268" s="16" t="n"/>
      <c r="B268" s="15" t="n"/>
      <c r="C268" s="15" t="n"/>
      <c r="D268" s="15" t="n"/>
      <c r="E268" s="14" t="n"/>
      <c r="F268" s="22">
        <f>IF(E268="","",VLOOKUP(E268,Accounts!$A$2:$B$60,2,FALSE))</f>
        <v/>
      </c>
      <c r="G268" s="15" t="n"/>
      <c r="H268" s="15" t="n"/>
      <c r="I268" s="15" t="n"/>
      <c r="J268" s="17" t="n"/>
      <c r="K268" s="17" t="n"/>
      <c r="L268" s="18">
        <f>IF(J268="","",J268+K268)</f>
        <v/>
      </c>
      <c r="M268" s="17" t="n"/>
      <c r="N268" s="18">
        <f>IF(J268="","",L268-M268)</f>
        <v/>
      </c>
      <c r="O268" s="22">
        <f>IF(J268="","",IF(AND(K268&gt;0,I268&lt;&gt;"Tax invoice"),"No input VAT without a tax invoice",IF(AND(M268=0,OR(AND(G268="Goods",J268&gt;20000),AND(G268="Services",J268&gt;10000))),"Check withholding",IF(AND(H268="Cash",N268&gt;50000),"Above ETB 50,000: pay through the bank",""))))</f>
        <v/>
      </c>
    </row>
    <row r="269">
      <c r="A269" s="16" t="n"/>
      <c r="B269" s="15" t="n"/>
      <c r="C269" s="15" t="n"/>
      <c r="D269" s="15" t="n"/>
      <c r="E269" s="14" t="n"/>
      <c r="F269" s="22">
        <f>IF(E269="","",VLOOKUP(E269,Accounts!$A$2:$B$60,2,FALSE))</f>
        <v/>
      </c>
      <c r="G269" s="15" t="n"/>
      <c r="H269" s="15" t="n"/>
      <c r="I269" s="15" t="n"/>
      <c r="J269" s="17" t="n"/>
      <c r="K269" s="17" t="n"/>
      <c r="L269" s="18">
        <f>IF(J269="","",J269+K269)</f>
        <v/>
      </c>
      <c r="M269" s="17" t="n"/>
      <c r="N269" s="18">
        <f>IF(J269="","",L269-M269)</f>
        <v/>
      </c>
      <c r="O269" s="22">
        <f>IF(J269="","",IF(AND(K269&gt;0,I269&lt;&gt;"Tax invoice"),"No input VAT without a tax invoice",IF(AND(M269=0,OR(AND(G269="Goods",J269&gt;20000),AND(G269="Services",J269&gt;10000))),"Check withholding",IF(AND(H269="Cash",N269&gt;50000),"Above ETB 50,000: pay through the bank",""))))</f>
        <v/>
      </c>
    </row>
    <row r="270">
      <c r="A270" s="16" t="n"/>
      <c r="B270" s="15" t="n"/>
      <c r="C270" s="15" t="n"/>
      <c r="D270" s="15" t="n"/>
      <c r="E270" s="14" t="n"/>
      <c r="F270" s="22">
        <f>IF(E270="","",VLOOKUP(E270,Accounts!$A$2:$B$60,2,FALSE))</f>
        <v/>
      </c>
      <c r="G270" s="15" t="n"/>
      <c r="H270" s="15" t="n"/>
      <c r="I270" s="15" t="n"/>
      <c r="J270" s="17" t="n"/>
      <c r="K270" s="17" t="n"/>
      <c r="L270" s="18">
        <f>IF(J270="","",J270+K270)</f>
        <v/>
      </c>
      <c r="M270" s="17" t="n"/>
      <c r="N270" s="18">
        <f>IF(J270="","",L270-M270)</f>
        <v/>
      </c>
      <c r="O270" s="22">
        <f>IF(J270="","",IF(AND(K270&gt;0,I270&lt;&gt;"Tax invoice"),"No input VAT without a tax invoice",IF(AND(M270=0,OR(AND(G270="Goods",J270&gt;20000),AND(G270="Services",J270&gt;10000))),"Check withholding",IF(AND(H270="Cash",N270&gt;50000),"Above ETB 50,000: pay through the bank",""))))</f>
        <v/>
      </c>
    </row>
    <row r="271">
      <c r="A271" s="16" t="n"/>
      <c r="B271" s="15" t="n"/>
      <c r="C271" s="15" t="n"/>
      <c r="D271" s="15" t="n"/>
      <c r="E271" s="14" t="n"/>
      <c r="F271" s="22">
        <f>IF(E271="","",VLOOKUP(E271,Accounts!$A$2:$B$60,2,FALSE))</f>
        <v/>
      </c>
      <c r="G271" s="15" t="n"/>
      <c r="H271" s="15" t="n"/>
      <c r="I271" s="15" t="n"/>
      <c r="J271" s="17" t="n"/>
      <c r="K271" s="17" t="n"/>
      <c r="L271" s="18">
        <f>IF(J271="","",J271+K271)</f>
        <v/>
      </c>
      <c r="M271" s="17" t="n"/>
      <c r="N271" s="18">
        <f>IF(J271="","",L271-M271)</f>
        <v/>
      </c>
      <c r="O271" s="22">
        <f>IF(J271="","",IF(AND(K271&gt;0,I271&lt;&gt;"Tax invoice"),"No input VAT without a tax invoice",IF(AND(M271=0,OR(AND(G271="Goods",J271&gt;20000),AND(G271="Services",J271&gt;10000))),"Check withholding",IF(AND(H271="Cash",N271&gt;50000),"Above ETB 50,000: pay through the bank",""))))</f>
        <v/>
      </c>
    </row>
    <row r="272">
      <c r="A272" s="16" t="n"/>
      <c r="B272" s="15" t="n"/>
      <c r="C272" s="15" t="n"/>
      <c r="D272" s="15" t="n"/>
      <c r="E272" s="14" t="n"/>
      <c r="F272" s="22">
        <f>IF(E272="","",VLOOKUP(E272,Accounts!$A$2:$B$60,2,FALSE))</f>
        <v/>
      </c>
      <c r="G272" s="15" t="n"/>
      <c r="H272" s="15" t="n"/>
      <c r="I272" s="15" t="n"/>
      <c r="J272" s="17" t="n"/>
      <c r="K272" s="17" t="n"/>
      <c r="L272" s="18">
        <f>IF(J272="","",J272+K272)</f>
        <v/>
      </c>
      <c r="M272" s="17" t="n"/>
      <c r="N272" s="18">
        <f>IF(J272="","",L272-M272)</f>
        <v/>
      </c>
      <c r="O272" s="22">
        <f>IF(J272="","",IF(AND(K272&gt;0,I272&lt;&gt;"Tax invoice"),"No input VAT without a tax invoice",IF(AND(M272=0,OR(AND(G272="Goods",J272&gt;20000),AND(G272="Services",J272&gt;10000))),"Check withholding",IF(AND(H272="Cash",N272&gt;50000),"Above ETB 50,000: pay through the bank",""))))</f>
        <v/>
      </c>
    </row>
    <row r="273">
      <c r="A273" s="16" t="n"/>
      <c r="B273" s="15" t="n"/>
      <c r="C273" s="15" t="n"/>
      <c r="D273" s="15" t="n"/>
      <c r="E273" s="14" t="n"/>
      <c r="F273" s="22">
        <f>IF(E273="","",VLOOKUP(E273,Accounts!$A$2:$B$60,2,FALSE))</f>
        <v/>
      </c>
      <c r="G273" s="15" t="n"/>
      <c r="H273" s="15" t="n"/>
      <c r="I273" s="15" t="n"/>
      <c r="J273" s="17" t="n"/>
      <c r="K273" s="17" t="n"/>
      <c r="L273" s="18">
        <f>IF(J273="","",J273+K273)</f>
        <v/>
      </c>
      <c r="M273" s="17" t="n"/>
      <c r="N273" s="18">
        <f>IF(J273="","",L273-M273)</f>
        <v/>
      </c>
      <c r="O273" s="22">
        <f>IF(J273="","",IF(AND(K273&gt;0,I273&lt;&gt;"Tax invoice"),"No input VAT without a tax invoice",IF(AND(M273=0,OR(AND(G273="Goods",J273&gt;20000),AND(G273="Services",J273&gt;10000))),"Check withholding",IF(AND(H273="Cash",N273&gt;50000),"Above ETB 50,000: pay through the bank",""))))</f>
        <v/>
      </c>
    </row>
    <row r="274">
      <c r="A274" s="16" t="n"/>
      <c r="B274" s="15" t="n"/>
      <c r="C274" s="15" t="n"/>
      <c r="D274" s="15" t="n"/>
      <c r="E274" s="14" t="n"/>
      <c r="F274" s="22">
        <f>IF(E274="","",VLOOKUP(E274,Accounts!$A$2:$B$60,2,FALSE))</f>
        <v/>
      </c>
      <c r="G274" s="15" t="n"/>
      <c r="H274" s="15" t="n"/>
      <c r="I274" s="15" t="n"/>
      <c r="J274" s="17" t="n"/>
      <c r="K274" s="17" t="n"/>
      <c r="L274" s="18">
        <f>IF(J274="","",J274+K274)</f>
        <v/>
      </c>
      <c r="M274" s="17" t="n"/>
      <c r="N274" s="18">
        <f>IF(J274="","",L274-M274)</f>
        <v/>
      </c>
      <c r="O274" s="22">
        <f>IF(J274="","",IF(AND(K274&gt;0,I274&lt;&gt;"Tax invoice"),"No input VAT without a tax invoice",IF(AND(M274=0,OR(AND(G274="Goods",J274&gt;20000),AND(G274="Services",J274&gt;10000))),"Check withholding",IF(AND(H274="Cash",N274&gt;50000),"Above ETB 50,000: pay through the bank",""))))</f>
        <v/>
      </c>
    </row>
    <row r="275">
      <c r="A275" s="16" t="n"/>
      <c r="B275" s="15" t="n"/>
      <c r="C275" s="15" t="n"/>
      <c r="D275" s="15" t="n"/>
      <c r="E275" s="14" t="n"/>
      <c r="F275" s="22">
        <f>IF(E275="","",VLOOKUP(E275,Accounts!$A$2:$B$60,2,FALSE))</f>
        <v/>
      </c>
      <c r="G275" s="15" t="n"/>
      <c r="H275" s="15" t="n"/>
      <c r="I275" s="15" t="n"/>
      <c r="J275" s="17" t="n"/>
      <c r="K275" s="17" t="n"/>
      <c r="L275" s="18">
        <f>IF(J275="","",J275+K275)</f>
        <v/>
      </c>
      <c r="M275" s="17" t="n"/>
      <c r="N275" s="18">
        <f>IF(J275="","",L275-M275)</f>
        <v/>
      </c>
      <c r="O275" s="22">
        <f>IF(J275="","",IF(AND(K275&gt;0,I275&lt;&gt;"Tax invoice"),"No input VAT without a tax invoice",IF(AND(M275=0,OR(AND(G275="Goods",J275&gt;20000),AND(G275="Services",J275&gt;10000))),"Check withholding",IF(AND(H275="Cash",N275&gt;50000),"Above ETB 50,000: pay through the bank",""))))</f>
        <v/>
      </c>
    </row>
    <row r="276">
      <c r="A276" s="16" t="n"/>
      <c r="B276" s="15" t="n"/>
      <c r="C276" s="15" t="n"/>
      <c r="D276" s="15" t="n"/>
      <c r="E276" s="14" t="n"/>
      <c r="F276" s="22">
        <f>IF(E276="","",VLOOKUP(E276,Accounts!$A$2:$B$60,2,FALSE))</f>
        <v/>
      </c>
      <c r="G276" s="15" t="n"/>
      <c r="H276" s="15" t="n"/>
      <c r="I276" s="15" t="n"/>
      <c r="J276" s="17" t="n"/>
      <c r="K276" s="17" t="n"/>
      <c r="L276" s="18">
        <f>IF(J276="","",J276+K276)</f>
        <v/>
      </c>
      <c r="M276" s="17" t="n"/>
      <c r="N276" s="18">
        <f>IF(J276="","",L276-M276)</f>
        <v/>
      </c>
      <c r="O276" s="22">
        <f>IF(J276="","",IF(AND(K276&gt;0,I276&lt;&gt;"Tax invoice"),"No input VAT without a tax invoice",IF(AND(M276=0,OR(AND(G276="Goods",J276&gt;20000),AND(G276="Services",J276&gt;10000))),"Check withholding",IF(AND(H276="Cash",N276&gt;50000),"Above ETB 50,000: pay through the bank",""))))</f>
        <v/>
      </c>
    </row>
    <row r="277">
      <c r="A277" s="16" t="n"/>
      <c r="B277" s="15" t="n"/>
      <c r="C277" s="15" t="n"/>
      <c r="D277" s="15" t="n"/>
      <c r="E277" s="14" t="n"/>
      <c r="F277" s="22">
        <f>IF(E277="","",VLOOKUP(E277,Accounts!$A$2:$B$60,2,FALSE))</f>
        <v/>
      </c>
      <c r="G277" s="15" t="n"/>
      <c r="H277" s="15" t="n"/>
      <c r="I277" s="15" t="n"/>
      <c r="J277" s="17" t="n"/>
      <c r="K277" s="17" t="n"/>
      <c r="L277" s="18">
        <f>IF(J277="","",J277+K277)</f>
        <v/>
      </c>
      <c r="M277" s="17" t="n"/>
      <c r="N277" s="18">
        <f>IF(J277="","",L277-M277)</f>
        <v/>
      </c>
      <c r="O277" s="22">
        <f>IF(J277="","",IF(AND(K277&gt;0,I277&lt;&gt;"Tax invoice"),"No input VAT without a tax invoice",IF(AND(M277=0,OR(AND(G277="Goods",J277&gt;20000),AND(G277="Services",J277&gt;10000))),"Check withholding",IF(AND(H277="Cash",N277&gt;50000),"Above ETB 50,000: pay through the bank",""))))</f>
        <v/>
      </c>
    </row>
    <row r="278">
      <c r="A278" s="16" t="n"/>
      <c r="B278" s="15" t="n"/>
      <c r="C278" s="15" t="n"/>
      <c r="D278" s="15" t="n"/>
      <c r="E278" s="14" t="n"/>
      <c r="F278" s="22">
        <f>IF(E278="","",VLOOKUP(E278,Accounts!$A$2:$B$60,2,FALSE))</f>
        <v/>
      </c>
      <c r="G278" s="15" t="n"/>
      <c r="H278" s="15" t="n"/>
      <c r="I278" s="15" t="n"/>
      <c r="J278" s="17" t="n"/>
      <c r="K278" s="17" t="n"/>
      <c r="L278" s="18">
        <f>IF(J278="","",J278+K278)</f>
        <v/>
      </c>
      <c r="M278" s="17" t="n"/>
      <c r="N278" s="18">
        <f>IF(J278="","",L278-M278)</f>
        <v/>
      </c>
      <c r="O278" s="22">
        <f>IF(J278="","",IF(AND(K278&gt;0,I278&lt;&gt;"Tax invoice"),"No input VAT without a tax invoice",IF(AND(M278=0,OR(AND(G278="Goods",J278&gt;20000),AND(G278="Services",J278&gt;10000))),"Check withholding",IF(AND(H278="Cash",N278&gt;50000),"Above ETB 50,000: pay through the bank",""))))</f>
        <v/>
      </c>
    </row>
    <row r="279">
      <c r="A279" s="16" t="n"/>
      <c r="B279" s="15" t="n"/>
      <c r="C279" s="15" t="n"/>
      <c r="D279" s="15" t="n"/>
      <c r="E279" s="14" t="n"/>
      <c r="F279" s="22">
        <f>IF(E279="","",VLOOKUP(E279,Accounts!$A$2:$B$60,2,FALSE))</f>
        <v/>
      </c>
      <c r="G279" s="15" t="n"/>
      <c r="H279" s="15" t="n"/>
      <c r="I279" s="15" t="n"/>
      <c r="J279" s="17" t="n"/>
      <c r="K279" s="17" t="n"/>
      <c r="L279" s="18">
        <f>IF(J279="","",J279+K279)</f>
        <v/>
      </c>
      <c r="M279" s="17" t="n"/>
      <c r="N279" s="18">
        <f>IF(J279="","",L279-M279)</f>
        <v/>
      </c>
      <c r="O279" s="22">
        <f>IF(J279="","",IF(AND(K279&gt;0,I279&lt;&gt;"Tax invoice"),"No input VAT without a tax invoice",IF(AND(M279=0,OR(AND(G279="Goods",J279&gt;20000),AND(G279="Services",J279&gt;10000))),"Check withholding",IF(AND(H279="Cash",N279&gt;50000),"Above ETB 50,000: pay through the bank",""))))</f>
        <v/>
      </c>
    </row>
    <row r="280">
      <c r="A280" s="16" t="n"/>
      <c r="B280" s="15" t="n"/>
      <c r="C280" s="15" t="n"/>
      <c r="D280" s="15" t="n"/>
      <c r="E280" s="14" t="n"/>
      <c r="F280" s="22">
        <f>IF(E280="","",VLOOKUP(E280,Accounts!$A$2:$B$60,2,FALSE))</f>
        <v/>
      </c>
      <c r="G280" s="15" t="n"/>
      <c r="H280" s="15" t="n"/>
      <c r="I280" s="15" t="n"/>
      <c r="J280" s="17" t="n"/>
      <c r="K280" s="17" t="n"/>
      <c r="L280" s="18">
        <f>IF(J280="","",J280+K280)</f>
        <v/>
      </c>
      <c r="M280" s="17" t="n"/>
      <c r="N280" s="18">
        <f>IF(J280="","",L280-M280)</f>
        <v/>
      </c>
      <c r="O280" s="22">
        <f>IF(J280="","",IF(AND(K280&gt;0,I280&lt;&gt;"Tax invoice"),"No input VAT without a tax invoice",IF(AND(M280=0,OR(AND(G280="Goods",J280&gt;20000),AND(G280="Services",J280&gt;10000))),"Check withholding",IF(AND(H280="Cash",N280&gt;50000),"Above ETB 50,000: pay through the bank",""))))</f>
        <v/>
      </c>
    </row>
    <row r="281">
      <c r="A281" s="16" t="n"/>
      <c r="B281" s="15" t="n"/>
      <c r="C281" s="15" t="n"/>
      <c r="D281" s="15" t="n"/>
      <c r="E281" s="14" t="n"/>
      <c r="F281" s="22">
        <f>IF(E281="","",VLOOKUP(E281,Accounts!$A$2:$B$60,2,FALSE))</f>
        <v/>
      </c>
      <c r="G281" s="15" t="n"/>
      <c r="H281" s="15" t="n"/>
      <c r="I281" s="15" t="n"/>
      <c r="J281" s="17" t="n"/>
      <c r="K281" s="17" t="n"/>
      <c r="L281" s="18">
        <f>IF(J281="","",J281+K281)</f>
        <v/>
      </c>
      <c r="M281" s="17" t="n"/>
      <c r="N281" s="18">
        <f>IF(J281="","",L281-M281)</f>
        <v/>
      </c>
      <c r="O281" s="22">
        <f>IF(J281="","",IF(AND(K281&gt;0,I281&lt;&gt;"Tax invoice"),"No input VAT without a tax invoice",IF(AND(M281=0,OR(AND(G281="Goods",J281&gt;20000),AND(G281="Services",J281&gt;10000))),"Check withholding",IF(AND(H281="Cash",N281&gt;50000),"Above ETB 50,000: pay through the bank",""))))</f>
        <v/>
      </c>
    </row>
    <row r="282">
      <c r="A282" s="16" t="n"/>
      <c r="B282" s="15" t="n"/>
      <c r="C282" s="15" t="n"/>
      <c r="D282" s="15" t="n"/>
      <c r="E282" s="14" t="n"/>
      <c r="F282" s="22">
        <f>IF(E282="","",VLOOKUP(E282,Accounts!$A$2:$B$60,2,FALSE))</f>
        <v/>
      </c>
      <c r="G282" s="15" t="n"/>
      <c r="H282" s="15" t="n"/>
      <c r="I282" s="15" t="n"/>
      <c r="J282" s="17" t="n"/>
      <c r="K282" s="17" t="n"/>
      <c r="L282" s="18">
        <f>IF(J282="","",J282+K282)</f>
        <v/>
      </c>
      <c r="M282" s="17" t="n"/>
      <c r="N282" s="18">
        <f>IF(J282="","",L282-M282)</f>
        <v/>
      </c>
      <c r="O282" s="22">
        <f>IF(J282="","",IF(AND(K282&gt;0,I282&lt;&gt;"Tax invoice"),"No input VAT without a tax invoice",IF(AND(M282=0,OR(AND(G282="Goods",J282&gt;20000),AND(G282="Services",J282&gt;10000))),"Check withholding",IF(AND(H282="Cash",N282&gt;50000),"Above ETB 50,000: pay through the bank",""))))</f>
        <v/>
      </c>
    </row>
    <row r="283">
      <c r="A283" s="16" t="n"/>
      <c r="B283" s="15" t="n"/>
      <c r="C283" s="15" t="n"/>
      <c r="D283" s="15" t="n"/>
      <c r="E283" s="14" t="n"/>
      <c r="F283" s="22">
        <f>IF(E283="","",VLOOKUP(E283,Accounts!$A$2:$B$60,2,FALSE))</f>
        <v/>
      </c>
      <c r="G283" s="15" t="n"/>
      <c r="H283" s="15" t="n"/>
      <c r="I283" s="15" t="n"/>
      <c r="J283" s="17" t="n"/>
      <c r="K283" s="17" t="n"/>
      <c r="L283" s="18">
        <f>IF(J283="","",J283+K283)</f>
        <v/>
      </c>
      <c r="M283" s="17" t="n"/>
      <c r="N283" s="18">
        <f>IF(J283="","",L283-M283)</f>
        <v/>
      </c>
      <c r="O283" s="22">
        <f>IF(J283="","",IF(AND(K283&gt;0,I283&lt;&gt;"Tax invoice"),"No input VAT without a tax invoice",IF(AND(M283=0,OR(AND(G283="Goods",J283&gt;20000),AND(G283="Services",J283&gt;10000))),"Check withholding",IF(AND(H283="Cash",N283&gt;50000),"Above ETB 50,000: pay through the bank",""))))</f>
        <v/>
      </c>
    </row>
    <row r="284">
      <c r="A284" s="16" t="n"/>
      <c r="B284" s="15" t="n"/>
      <c r="C284" s="15" t="n"/>
      <c r="D284" s="15" t="n"/>
      <c r="E284" s="14" t="n"/>
      <c r="F284" s="22">
        <f>IF(E284="","",VLOOKUP(E284,Accounts!$A$2:$B$60,2,FALSE))</f>
        <v/>
      </c>
      <c r="G284" s="15" t="n"/>
      <c r="H284" s="15" t="n"/>
      <c r="I284" s="15" t="n"/>
      <c r="J284" s="17" t="n"/>
      <c r="K284" s="17" t="n"/>
      <c r="L284" s="18">
        <f>IF(J284="","",J284+K284)</f>
        <v/>
      </c>
      <c r="M284" s="17" t="n"/>
      <c r="N284" s="18">
        <f>IF(J284="","",L284-M284)</f>
        <v/>
      </c>
      <c r="O284" s="22">
        <f>IF(J284="","",IF(AND(K284&gt;0,I284&lt;&gt;"Tax invoice"),"No input VAT without a tax invoice",IF(AND(M284=0,OR(AND(G284="Goods",J284&gt;20000),AND(G284="Services",J284&gt;10000))),"Check withholding",IF(AND(H284="Cash",N284&gt;50000),"Above ETB 50,000: pay through the bank",""))))</f>
        <v/>
      </c>
    </row>
    <row r="285">
      <c r="A285" s="16" t="n"/>
      <c r="B285" s="15" t="n"/>
      <c r="C285" s="15" t="n"/>
      <c r="D285" s="15" t="n"/>
      <c r="E285" s="14" t="n"/>
      <c r="F285" s="22">
        <f>IF(E285="","",VLOOKUP(E285,Accounts!$A$2:$B$60,2,FALSE))</f>
        <v/>
      </c>
      <c r="G285" s="15" t="n"/>
      <c r="H285" s="15" t="n"/>
      <c r="I285" s="15" t="n"/>
      <c r="J285" s="17" t="n"/>
      <c r="K285" s="17" t="n"/>
      <c r="L285" s="18">
        <f>IF(J285="","",J285+K285)</f>
        <v/>
      </c>
      <c r="M285" s="17" t="n"/>
      <c r="N285" s="18">
        <f>IF(J285="","",L285-M285)</f>
        <v/>
      </c>
      <c r="O285" s="22">
        <f>IF(J285="","",IF(AND(K285&gt;0,I285&lt;&gt;"Tax invoice"),"No input VAT without a tax invoice",IF(AND(M285=0,OR(AND(G285="Goods",J285&gt;20000),AND(G285="Services",J285&gt;10000))),"Check withholding",IF(AND(H285="Cash",N285&gt;50000),"Above ETB 50,000: pay through the bank",""))))</f>
        <v/>
      </c>
    </row>
    <row r="286">
      <c r="A286" s="16" t="n"/>
      <c r="B286" s="15" t="n"/>
      <c r="C286" s="15" t="n"/>
      <c r="D286" s="15" t="n"/>
      <c r="E286" s="14" t="n"/>
      <c r="F286" s="22">
        <f>IF(E286="","",VLOOKUP(E286,Accounts!$A$2:$B$60,2,FALSE))</f>
        <v/>
      </c>
      <c r="G286" s="15" t="n"/>
      <c r="H286" s="15" t="n"/>
      <c r="I286" s="15" t="n"/>
      <c r="J286" s="17" t="n"/>
      <c r="K286" s="17" t="n"/>
      <c r="L286" s="18">
        <f>IF(J286="","",J286+K286)</f>
        <v/>
      </c>
      <c r="M286" s="17" t="n"/>
      <c r="N286" s="18">
        <f>IF(J286="","",L286-M286)</f>
        <v/>
      </c>
      <c r="O286" s="22">
        <f>IF(J286="","",IF(AND(K286&gt;0,I286&lt;&gt;"Tax invoice"),"No input VAT without a tax invoice",IF(AND(M286=0,OR(AND(G286="Goods",J286&gt;20000),AND(G286="Services",J286&gt;10000))),"Check withholding",IF(AND(H286="Cash",N286&gt;50000),"Above ETB 50,000: pay through the bank",""))))</f>
        <v/>
      </c>
    </row>
    <row r="287">
      <c r="A287" s="16" t="n"/>
      <c r="B287" s="15" t="n"/>
      <c r="C287" s="15" t="n"/>
      <c r="D287" s="15" t="n"/>
      <c r="E287" s="14" t="n"/>
      <c r="F287" s="22">
        <f>IF(E287="","",VLOOKUP(E287,Accounts!$A$2:$B$60,2,FALSE))</f>
        <v/>
      </c>
      <c r="G287" s="15" t="n"/>
      <c r="H287" s="15" t="n"/>
      <c r="I287" s="15" t="n"/>
      <c r="J287" s="17" t="n"/>
      <c r="K287" s="17" t="n"/>
      <c r="L287" s="18">
        <f>IF(J287="","",J287+K287)</f>
        <v/>
      </c>
      <c r="M287" s="17" t="n"/>
      <c r="N287" s="18">
        <f>IF(J287="","",L287-M287)</f>
        <v/>
      </c>
      <c r="O287" s="22">
        <f>IF(J287="","",IF(AND(K287&gt;0,I287&lt;&gt;"Tax invoice"),"No input VAT without a tax invoice",IF(AND(M287=0,OR(AND(G287="Goods",J287&gt;20000),AND(G287="Services",J287&gt;10000))),"Check withholding",IF(AND(H287="Cash",N287&gt;50000),"Above ETB 50,000: pay through the bank",""))))</f>
        <v/>
      </c>
    </row>
    <row r="288">
      <c r="A288" s="16" t="n"/>
      <c r="B288" s="15" t="n"/>
      <c r="C288" s="15" t="n"/>
      <c r="D288" s="15" t="n"/>
      <c r="E288" s="14" t="n"/>
      <c r="F288" s="22">
        <f>IF(E288="","",VLOOKUP(E288,Accounts!$A$2:$B$60,2,FALSE))</f>
        <v/>
      </c>
      <c r="G288" s="15" t="n"/>
      <c r="H288" s="15" t="n"/>
      <c r="I288" s="15" t="n"/>
      <c r="J288" s="17" t="n"/>
      <c r="K288" s="17" t="n"/>
      <c r="L288" s="18">
        <f>IF(J288="","",J288+K288)</f>
        <v/>
      </c>
      <c r="M288" s="17" t="n"/>
      <c r="N288" s="18">
        <f>IF(J288="","",L288-M288)</f>
        <v/>
      </c>
      <c r="O288" s="22">
        <f>IF(J288="","",IF(AND(K288&gt;0,I288&lt;&gt;"Tax invoice"),"No input VAT without a tax invoice",IF(AND(M288=0,OR(AND(G288="Goods",J288&gt;20000),AND(G288="Services",J288&gt;10000))),"Check withholding",IF(AND(H288="Cash",N288&gt;50000),"Above ETB 50,000: pay through the bank",""))))</f>
        <v/>
      </c>
    </row>
    <row r="289">
      <c r="A289" s="16" t="n"/>
      <c r="B289" s="15" t="n"/>
      <c r="C289" s="15" t="n"/>
      <c r="D289" s="15" t="n"/>
      <c r="E289" s="14" t="n"/>
      <c r="F289" s="22">
        <f>IF(E289="","",VLOOKUP(E289,Accounts!$A$2:$B$60,2,FALSE))</f>
        <v/>
      </c>
      <c r="G289" s="15" t="n"/>
      <c r="H289" s="15" t="n"/>
      <c r="I289" s="15" t="n"/>
      <c r="J289" s="17" t="n"/>
      <c r="K289" s="17" t="n"/>
      <c r="L289" s="18">
        <f>IF(J289="","",J289+K289)</f>
        <v/>
      </c>
      <c r="M289" s="17" t="n"/>
      <c r="N289" s="18">
        <f>IF(J289="","",L289-M289)</f>
        <v/>
      </c>
      <c r="O289" s="22">
        <f>IF(J289="","",IF(AND(K289&gt;0,I289&lt;&gt;"Tax invoice"),"No input VAT without a tax invoice",IF(AND(M289=0,OR(AND(G289="Goods",J289&gt;20000),AND(G289="Services",J289&gt;10000))),"Check withholding",IF(AND(H289="Cash",N289&gt;50000),"Above ETB 50,000: pay through the bank",""))))</f>
        <v/>
      </c>
    </row>
    <row r="290">
      <c r="A290" s="16" t="n"/>
      <c r="B290" s="15" t="n"/>
      <c r="C290" s="15" t="n"/>
      <c r="D290" s="15" t="n"/>
      <c r="E290" s="14" t="n"/>
      <c r="F290" s="22">
        <f>IF(E290="","",VLOOKUP(E290,Accounts!$A$2:$B$60,2,FALSE))</f>
        <v/>
      </c>
      <c r="G290" s="15" t="n"/>
      <c r="H290" s="15" t="n"/>
      <c r="I290" s="15" t="n"/>
      <c r="J290" s="17" t="n"/>
      <c r="K290" s="17" t="n"/>
      <c r="L290" s="18">
        <f>IF(J290="","",J290+K290)</f>
        <v/>
      </c>
      <c r="M290" s="17" t="n"/>
      <c r="N290" s="18">
        <f>IF(J290="","",L290-M290)</f>
        <v/>
      </c>
      <c r="O290" s="22">
        <f>IF(J290="","",IF(AND(K290&gt;0,I290&lt;&gt;"Tax invoice"),"No input VAT without a tax invoice",IF(AND(M290=0,OR(AND(G290="Goods",J290&gt;20000),AND(G290="Services",J290&gt;10000))),"Check withholding",IF(AND(H290="Cash",N290&gt;50000),"Above ETB 50,000: pay through the bank",""))))</f>
        <v/>
      </c>
    </row>
    <row r="291">
      <c r="A291" s="16" t="n"/>
      <c r="B291" s="15" t="n"/>
      <c r="C291" s="15" t="n"/>
      <c r="D291" s="15" t="n"/>
      <c r="E291" s="14" t="n"/>
      <c r="F291" s="22">
        <f>IF(E291="","",VLOOKUP(E291,Accounts!$A$2:$B$60,2,FALSE))</f>
        <v/>
      </c>
      <c r="G291" s="15" t="n"/>
      <c r="H291" s="15" t="n"/>
      <c r="I291" s="15" t="n"/>
      <c r="J291" s="17" t="n"/>
      <c r="K291" s="17" t="n"/>
      <c r="L291" s="18">
        <f>IF(J291="","",J291+K291)</f>
        <v/>
      </c>
      <c r="M291" s="17" t="n"/>
      <c r="N291" s="18">
        <f>IF(J291="","",L291-M291)</f>
        <v/>
      </c>
      <c r="O291" s="22">
        <f>IF(J291="","",IF(AND(K291&gt;0,I291&lt;&gt;"Tax invoice"),"No input VAT without a tax invoice",IF(AND(M291=0,OR(AND(G291="Goods",J291&gt;20000),AND(G291="Services",J291&gt;10000))),"Check withholding",IF(AND(H291="Cash",N291&gt;50000),"Above ETB 50,000: pay through the bank",""))))</f>
        <v/>
      </c>
    </row>
    <row r="292">
      <c r="A292" s="16" t="n"/>
      <c r="B292" s="15" t="n"/>
      <c r="C292" s="15" t="n"/>
      <c r="D292" s="15" t="n"/>
      <c r="E292" s="14" t="n"/>
      <c r="F292" s="22">
        <f>IF(E292="","",VLOOKUP(E292,Accounts!$A$2:$B$60,2,FALSE))</f>
        <v/>
      </c>
      <c r="G292" s="15" t="n"/>
      <c r="H292" s="15" t="n"/>
      <c r="I292" s="15" t="n"/>
      <c r="J292" s="17" t="n"/>
      <c r="K292" s="17" t="n"/>
      <c r="L292" s="18">
        <f>IF(J292="","",J292+K292)</f>
        <v/>
      </c>
      <c r="M292" s="17" t="n"/>
      <c r="N292" s="18">
        <f>IF(J292="","",L292-M292)</f>
        <v/>
      </c>
      <c r="O292" s="22">
        <f>IF(J292="","",IF(AND(K292&gt;0,I292&lt;&gt;"Tax invoice"),"No input VAT without a tax invoice",IF(AND(M292=0,OR(AND(G292="Goods",J292&gt;20000),AND(G292="Services",J292&gt;10000))),"Check withholding",IF(AND(H292="Cash",N292&gt;50000),"Above ETB 50,000: pay through the bank",""))))</f>
        <v/>
      </c>
    </row>
    <row r="293">
      <c r="A293" s="16" t="n"/>
      <c r="B293" s="15" t="n"/>
      <c r="C293" s="15" t="n"/>
      <c r="D293" s="15" t="n"/>
      <c r="E293" s="14" t="n"/>
      <c r="F293" s="22">
        <f>IF(E293="","",VLOOKUP(E293,Accounts!$A$2:$B$60,2,FALSE))</f>
        <v/>
      </c>
      <c r="G293" s="15" t="n"/>
      <c r="H293" s="15" t="n"/>
      <c r="I293" s="15" t="n"/>
      <c r="J293" s="17" t="n"/>
      <c r="K293" s="17" t="n"/>
      <c r="L293" s="18">
        <f>IF(J293="","",J293+K293)</f>
        <v/>
      </c>
      <c r="M293" s="17" t="n"/>
      <c r="N293" s="18">
        <f>IF(J293="","",L293-M293)</f>
        <v/>
      </c>
      <c r="O293" s="22">
        <f>IF(J293="","",IF(AND(K293&gt;0,I293&lt;&gt;"Tax invoice"),"No input VAT without a tax invoice",IF(AND(M293=0,OR(AND(G293="Goods",J293&gt;20000),AND(G293="Services",J293&gt;10000))),"Check withholding",IF(AND(H293="Cash",N293&gt;50000),"Above ETB 50,000: pay through the bank",""))))</f>
        <v/>
      </c>
    </row>
    <row r="294">
      <c r="A294" s="16" t="n"/>
      <c r="B294" s="15" t="n"/>
      <c r="C294" s="15" t="n"/>
      <c r="D294" s="15" t="n"/>
      <c r="E294" s="14" t="n"/>
      <c r="F294" s="22">
        <f>IF(E294="","",VLOOKUP(E294,Accounts!$A$2:$B$60,2,FALSE))</f>
        <v/>
      </c>
      <c r="G294" s="15" t="n"/>
      <c r="H294" s="15" t="n"/>
      <c r="I294" s="15" t="n"/>
      <c r="J294" s="17" t="n"/>
      <c r="K294" s="17" t="n"/>
      <c r="L294" s="18">
        <f>IF(J294="","",J294+K294)</f>
        <v/>
      </c>
      <c r="M294" s="17" t="n"/>
      <c r="N294" s="18">
        <f>IF(J294="","",L294-M294)</f>
        <v/>
      </c>
      <c r="O294" s="22">
        <f>IF(J294="","",IF(AND(K294&gt;0,I294&lt;&gt;"Tax invoice"),"No input VAT without a tax invoice",IF(AND(M294=0,OR(AND(G294="Goods",J294&gt;20000),AND(G294="Services",J294&gt;10000))),"Check withholding",IF(AND(H294="Cash",N294&gt;50000),"Above ETB 50,000: pay through the bank",""))))</f>
        <v/>
      </c>
    </row>
    <row r="295">
      <c r="A295" s="16" t="n"/>
      <c r="B295" s="15" t="n"/>
      <c r="C295" s="15" t="n"/>
      <c r="D295" s="15" t="n"/>
      <c r="E295" s="14" t="n"/>
      <c r="F295" s="22">
        <f>IF(E295="","",VLOOKUP(E295,Accounts!$A$2:$B$60,2,FALSE))</f>
        <v/>
      </c>
      <c r="G295" s="15" t="n"/>
      <c r="H295" s="15" t="n"/>
      <c r="I295" s="15" t="n"/>
      <c r="J295" s="17" t="n"/>
      <c r="K295" s="17" t="n"/>
      <c r="L295" s="18">
        <f>IF(J295="","",J295+K295)</f>
        <v/>
      </c>
      <c r="M295" s="17" t="n"/>
      <c r="N295" s="18">
        <f>IF(J295="","",L295-M295)</f>
        <v/>
      </c>
      <c r="O295" s="22">
        <f>IF(J295="","",IF(AND(K295&gt;0,I295&lt;&gt;"Tax invoice"),"No input VAT without a tax invoice",IF(AND(M295=0,OR(AND(G295="Goods",J295&gt;20000),AND(G295="Services",J295&gt;10000))),"Check withholding",IF(AND(H295="Cash",N295&gt;50000),"Above ETB 50,000: pay through the bank",""))))</f>
        <v/>
      </c>
    </row>
    <row r="296">
      <c r="A296" s="16" t="n"/>
      <c r="B296" s="15" t="n"/>
      <c r="C296" s="15" t="n"/>
      <c r="D296" s="15" t="n"/>
      <c r="E296" s="14" t="n"/>
      <c r="F296" s="22">
        <f>IF(E296="","",VLOOKUP(E296,Accounts!$A$2:$B$60,2,FALSE))</f>
        <v/>
      </c>
      <c r="G296" s="15" t="n"/>
      <c r="H296" s="15" t="n"/>
      <c r="I296" s="15" t="n"/>
      <c r="J296" s="17" t="n"/>
      <c r="K296" s="17" t="n"/>
      <c r="L296" s="18">
        <f>IF(J296="","",J296+K296)</f>
        <v/>
      </c>
      <c r="M296" s="17" t="n"/>
      <c r="N296" s="18">
        <f>IF(J296="","",L296-M296)</f>
        <v/>
      </c>
      <c r="O296" s="22">
        <f>IF(J296="","",IF(AND(K296&gt;0,I296&lt;&gt;"Tax invoice"),"No input VAT without a tax invoice",IF(AND(M296=0,OR(AND(G296="Goods",J296&gt;20000),AND(G296="Services",J296&gt;10000))),"Check withholding",IF(AND(H296="Cash",N296&gt;50000),"Above ETB 50,000: pay through the bank",""))))</f>
        <v/>
      </c>
    </row>
    <row r="297">
      <c r="A297" s="16" t="n"/>
      <c r="B297" s="15" t="n"/>
      <c r="C297" s="15" t="n"/>
      <c r="D297" s="15" t="n"/>
      <c r="E297" s="14" t="n"/>
      <c r="F297" s="22">
        <f>IF(E297="","",VLOOKUP(E297,Accounts!$A$2:$B$60,2,FALSE))</f>
        <v/>
      </c>
      <c r="G297" s="15" t="n"/>
      <c r="H297" s="15" t="n"/>
      <c r="I297" s="15" t="n"/>
      <c r="J297" s="17" t="n"/>
      <c r="K297" s="17" t="n"/>
      <c r="L297" s="18">
        <f>IF(J297="","",J297+K297)</f>
        <v/>
      </c>
      <c r="M297" s="17" t="n"/>
      <c r="N297" s="18">
        <f>IF(J297="","",L297-M297)</f>
        <v/>
      </c>
      <c r="O297" s="22">
        <f>IF(J297="","",IF(AND(K297&gt;0,I297&lt;&gt;"Tax invoice"),"No input VAT without a tax invoice",IF(AND(M297=0,OR(AND(G297="Goods",J297&gt;20000),AND(G297="Services",J297&gt;10000))),"Check withholding",IF(AND(H297="Cash",N297&gt;50000),"Above ETB 50,000: pay through the bank",""))))</f>
        <v/>
      </c>
    </row>
    <row r="298">
      <c r="A298" s="16" t="n"/>
      <c r="B298" s="15" t="n"/>
      <c r="C298" s="15" t="n"/>
      <c r="D298" s="15" t="n"/>
      <c r="E298" s="14" t="n"/>
      <c r="F298" s="22">
        <f>IF(E298="","",VLOOKUP(E298,Accounts!$A$2:$B$60,2,FALSE))</f>
        <v/>
      </c>
      <c r="G298" s="15" t="n"/>
      <c r="H298" s="15" t="n"/>
      <c r="I298" s="15" t="n"/>
      <c r="J298" s="17" t="n"/>
      <c r="K298" s="17" t="n"/>
      <c r="L298" s="18">
        <f>IF(J298="","",J298+K298)</f>
        <v/>
      </c>
      <c r="M298" s="17" t="n"/>
      <c r="N298" s="18">
        <f>IF(J298="","",L298-M298)</f>
        <v/>
      </c>
      <c r="O298" s="22">
        <f>IF(J298="","",IF(AND(K298&gt;0,I298&lt;&gt;"Tax invoice"),"No input VAT without a tax invoice",IF(AND(M298=0,OR(AND(G298="Goods",J298&gt;20000),AND(G298="Services",J298&gt;10000))),"Check withholding",IF(AND(H298="Cash",N298&gt;50000),"Above ETB 50,000: pay through the bank",""))))</f>
        <v/>
      </c>
    </row>
    <row r="299">
      <c r="A299" s="16" t="n"/>
      <c r="B299" s="15" t="n"/>
      <c r="C299" s="15" t="n"/>
      <c r="D299" s="15" t="n"/>
      <c r="E299" s="14" t="n"/>
      <c r="F299" s="22">
        <f>IF(E299="","",VLOOKUP(E299,Accounts!$A$2:$B$60,2,FALSE))</f>
        <v/>
      </c>
      <c r="G299" s="15" t="n"/>
      <c r="H299" s="15" t="n"/>
      <c r="I299" s="15" t="n"/>
      <c r="J299" s="17" t="n"/>
      <c r="K299" s="17" t="n"/>
      <c r="L299" s="18">
        <f>IF(J299="","",J299+K299)</f>
        <v/>
      </c>
      <c r="M299" s="17" t="n"/>
      <c r="N299" s="18">
        <f>IF(J299="","",L299-M299)</f>
        <v/>
      </c>
      <c r="O299" s="22">
        <f>IF(J299="","",IF(AND(K299&gt;0,I299&lt;&gt;"Tax invoice"),"No input VAT without a tax invoice",IF(AND(M299=0,OR(AND(G299="Goods",J299&gt;20000),AND(G299="Services",J299&gt;10000))),"Check withholding",IF(AND(H299="Cash",N299&gt;50000),"Above ETB 50,000: pay through the bank",""))))</f>
        <v/>
      </c>
    </row>
    <row r="300">
      <c r="A300" s="16" t="n"/>
      <c r="B300" s="15" t="n"/>
      <c r="C300" s="15" t="n"/>
      <c r="D300" s="15" t="n"/>
      <c r="E300" s="14" t="n"/>
      <c r="F300" s="22">
        <f>IF(E300="","",VLOOKUP(E300,Accounts!$A$2:$B$60,2,FALSE))</f>
        <v/>
      </c>
      <c r="G300" s="15" t="n"/>
      <c r="H300" s="15" t="n"/>
      <c r="I300" s="15" t="n"/>
      <c r="J300" s="17" t="n"/>
      <c r="K300" s="17" t="n"/>
      <c r="L300" s="18">
        <f>IF(J300="","",J300+K300)</f>
        <v/>
      </c>
      <c r="M300" s="17" t="n"/>
      <c r="N300" s="18">
        <f>IF(J300="","",L300-M300)</f>
        <v/>
      </c>
      <c r="O300" s="22">
        <f>IF(J300="","",IF(AND(K300&gt;0,I300&lt;&gt;"Tax invoice"),"No input VAT without a tax invoice",IF(AND(M300=0,OR(AND(G300="Goods",J300&gt;20000),AND(G300="Services",J300&gt;10000))),"Check withholding",IF(AND(H300="Cash",N300&gt;50000),"Above ETB 50,000: pay through the bank",""))))</f>
        <v/>
      </c>
    </row>
    <row r="301">
      <c r="A301" s="16" t="n"/>
      <c r="B301" s="15" t="n"/>
      <c r="C301" s="15" t="n"/>
      <c r="D301" s="15" t="n"/>
      <c r="E301" s="14" t="n"/>
      <c r="F301" s="22">
        <f>IF(E301="","",VLOOKUP(E301,Accounts!$A$2:$B$60,2,FALSE))</f>
        <v/>
      </c>
      <c r="G301" s="15" t="n"/>
      <c r="H301" s="15" t="n"/>
      <c r="I301" s="15" t="n"/>
      <c r="J301" s="17" t="n"/>
      <c r="K301" s="17" t="n"/>
      <c r="L301" s="18">
        <f>IF(J301="","",J301+K301)</f>
        <v/>
      </c>
      <c r="M301" s="17" t="n"/>
      <c r="N301" s="18">
        <f>IF(J301="","",L301-M301)</f>
        <v/>
      </c>
      <c r="O301" s="22">
        <f>IF(J301="","",IF(AND(K301&gt;0,I301&lt;&gt;"Tax invoice"),"No input VAT without a tax invoice",IF(AND(M301=0,OR(AND(G301="Goods",J301&gt;20000),AND(G301="Services",J301&gt;10000))),"Check withholding",IF(AND(H301="Cash",N301&gt;50000),"Above ETB 50,000: pay through the bank",""))))</f>
        <v/>
      </c>
    </row>
    <row r="302">
      <c r="A302" s="16" t="n"/>
      <c r="B302" s="15" t="n"/>
      <c r="C302" s="15" t="n"/>
      <c r="D302" s="15" t="n"/>
      <c r="E302" s="14" t="n"/>
      <c r="F302" s="22">
        <f>IF(E302="","",VLOOKUP(E302,Accounts!$A$2:$B$60,2,FALSE))</f>
        <v/>
      </c>
      <c r="G302" s="15" t="n"/>
      <c r="H302" s="15" t="n"/>
      <c r="I302" s="15" t="n"/>
      <c r="J302" s="17" t="n"/>
      <c r="K302" s="17" t="n"/>
      <c r="L302" s="18">
        <f>IF(J302="","",J302+K302)</f>
        <v/>
      </c>
      <c r="M302" s="17" t="n"/>
      <c r="N302" s="18">
        <f>IF(J302="","",L302-M302)</f>
        <v/>
      </c>
      <c r="O302" s="22">
        <f>IF(J302="","",IF(AND(K302&gt;0,I302&lt;&gt;"Tax invoice"),"No input VAT without a tax invoice",IF(AND(M302=0,OR(AND(G302="Goods",J302&gt;20000),AND(G302="Services",J302&gt;10000))),"Check withholding",IF(AND(H302="Cash",N302&gt;50000),"Above ETB 50,000: pay through the bank",""))))</f>
        <v/>
      </c>
    </row>
    <row r="303">
      <c r="A303" s="16" t="n"/>
      <c r="B303" s="15" t="n"/>
      <c r="C303" s="15" t="n"/>
      <c r="D303" s="15" t="n"/>
      <c r="E303" s="14" t="n"/>
      <c r="F303" s="22">
        <f>IF(E303="","",VLOOKUP(E303,Accounts!$A$2:$B$60,2,FALSE))</f>
        <v/>
      </c>
      <c r="G303" s="15" t="n"/>
      <c r="H303" s="15" t="n"/>
      <c r="I303" s="15" t="n"/>
      <c r="J303" s="17" t="n"/>
      <c r="K303" s="17" t="n"/>
      <c r="L303" s="18">
        <f>IF(J303="","",J303+K303)</f>
        <v/>
      </c>
      <c r="M303" s="17" t="n"/>
      <c r="N303" s="18">
        <f>IF(J303="","",L303-M303)</f>
        <v/>
      </c>
      <c r="O303" s="22">
        <f>IF(J303="","",IF(AND(K303&gt;0,I303&lt;&gt;"Tax invoice"),"No input VAT without a tax invoice",IF(AND(M303=0,OR(AND(G303="Goods",J303&gt;20000),AND(G303="Services",J303&gt;10000))),"Check withholding",IF(AND(H303="Cash",N303&gt;50000),"Above ETB 50,000: pay through the bank",""))))</f>
        <v/>
      </c>
    </row>
    <row r="304">
      <c r="A304" s="16" t="n"/>
      <c r="B304" s="15" t="n"/>
      <c r="C304" s="15" t="n"/>
      <c r="D304" s="15" t="n"/>
      <c r="E304" s="14" t="n"/>
      <c r="F304" s="22">
        <f>IF(E304="","",VLOOKUP(E304,Accounts!$A$2:$B$60,2,FALSE))</f>
        <v/>
      </c>
      <c r="G304" s="15" t="n"/>
      <c r="H304" s="15" t="n"/>
      <c r="I304" s="15" t="n"/>
      <c r="J304" s="17" t="n"/>
      <c r="K304" s="17" t="n"/>
      <c r="L304" s="18">
        <f>IF(J304="","",J304+K304)</f>
        <v/>
      </c>
      <c r="M304" s="17" t="n"/>
      <c r="N304" s="18">
        <f>IF(J304="","",L304-M304)</f>
        <v/>
      </c>
      <c r="O304" s="22">
        <f>IF(J304="","",IF(AND(K304&gt;0,I304&lt;&gt;"Tax invoice"),"No input VAT without a tax invoice",IF(AND(M304=0,OR(AND(G304="Goods",J304&gt;20000),AND(G304="Services",J304&gt;10000))),"Check withholding",IF(AND(H304="Cash",N304&gt;50000),"Above ETB 50,000: pay through the bank",""))))</f>
        <v/>
      </c>
    </row>
    <row r="305">
      <c r="A305" s="16" t="n"/>
      <c r="B305" s="15" t="n"/>
      <c r="C305" s="15" t="n"/>
      <c r="D305" s="15" t="n"/>
      <c r="E305" s="14" t="n"/>
      <c r="F305" s="22">
        <f>IF(E305="","",VLOOKUP(E305,Accounts!$A$2:$B$60,2,FALSE))</f>
        <v/>
      </c>
      <c r="G305" s="15" t="n"/>
      <c r="H305" s="15" t="n"/>
      <c r="I305" s="15" t="n"/>
      <c r="J305" s="17" t="n"/>
      <c r="K305" s="17" t="n"/>
      <c r="L305" s="18">
        <f>IF(J305="","",J305+K305)</f>
        <v/>
      </c>
      <c r="M305" s="17" t="n"/>
      <c r="N305" s="18">
        <f>IF(J305="","",L305-M305)</f>
        <v/>
      </c>
      <c r="O305" s="22">
        <f>IF(J305="","",IF(AND(K305&gt;0,I305&lt;&gt;"Tax invoice"),"No input VAT without a tax invoice",IF(AND(M305=0,OR(AND(G305="Goods",J305&gt;20000),AND(G305="Services",J305&gt;10000))),"Check withholding",IF(AND(H305="Cash",N305&gt;50000),"Above ETB 50,000: pay through the bank",""))))</f>
        <v/>
      </c>
    </row>
    <row r="306">
      <c r="A306" s="16" t="n"/>
      <c r="B306" s="15" t="n"/>
      <c r="C306" s="15" t="n"/>
      <c r="D306" s="15" t="n"/>
      <c r="E306" s="14" t="n"/>
      <c r="F306" s="22">
        <f>IF(E306="","",VLOOKUP(E306,Accounts!$A$2:$B$60,2,FALSE))</f>
        <v/>
      </c>
      <c r="G306" s="15" t="n"/>
      <c r="H306" s="15" t="n"/>
      <c r="I306" s="15" t="n"/>
      <c r="J306" s="17" t="n"/>
      <c r="K306" s="17" t="n"/>
      <c r="L306" s="18">
        <f>IF(J306="","",J306+K306)</f>
        <v/>
      </c>
      <c r="M306" s="17" t="n"/>
      <c r="N306" s="18">
        <f>IF(J306="","",L306-M306)</f>
        <v/>
      </c>
      <c r="O306" s="22">
        <f>IF(J306="","",IF(AND(K306&gt;0,I306&lt;&gt;"Tax invoice"),"No input VAT without a tax invoice",IF(AND(M306=0,OR(AND(G306="Goods",J306&gt;20000),AND(G306="Services",J306&gt;10000))),"Check withholding",IF(AND(H306="Cash",N306&gt;50000),"Above ETB 50,000: pay through the bank",""))))</f>
        <v/>
      </c>
    </row>
    <row r="307">
      <c r="A307" s="16" t="n"/>
      <c r="B307" s="15" t="n"/>
      <c r="C307" s="15" t="n"/>
      <c r="D307" s="15" t="n"/>
      <c r="E307" s="14" t="n"/>
      <c r="F307" s="22">
        <f>IF(E307="","",VLOOKUP(E307,Accounts!$A$2:$B$60,2,FALSE))</f>
        <v/>
      </c>
      <c r="G307" s="15" t="n"/>
      <c r="H307" s="15" t="n"/>
      <c r="I307" s="15" t="n"/>
      <c r="J307" s="17" t="n"/>
      <c r="K307" s="17" t="n"/>
      <c r="L307" s="18">
        <f>IF(J307="","",J307+K307)</f>
        <v/>
      </c>
      <c r="M307" s="17" t="n"/>
      <c r="N307" s="18">
        <f>IF(J307="","",L307-M307)</f>
        <v/>
      </c>
      <c r="O307" s="22">
        <f>IF(J307="","",IF(AND(K307&gt;0,I307&lt;&gt;"Tax invoice"),"No input VAT without a tax invoice",IF(AND(M307=0,OR(AND(G307="Goods",J307&gt;20000),AND(G307="Services",J307&gt;10000))),"Check withholding",IF(AND(H307="Cash",N307&gt;50000),"Above ETB 50,000: pay through the bank",""))))</f>
        <v/>
      </c>
    </row>
    <row r="308">
      <c r="A308" s="16" t="n"/>
      <c r="B308" s="15" t="n"/>
      <c r="C308" s="15" t="n"/>
      <c r="D308" s="15" t="n"/>
      <c r="E308" s="14" t="n"/>
      <c r="F308" s="22">
        <f>IF(E308="","",VLOOKUP(E308,Accounts!$A$2:$B$60,2,FALSE))</f>
        <v/>
      </c>
      <c r="G308" s="15" t="n"/>
      <c r="H308" s="15" t="n"/>
      <c r="I308" s="15" t="n"/>
      <c r="J308" s="17" t="n"/>
      <c r="K308" s="17" t="n"/>
      <c r="L308" s="18">
        <f>IF(J308="","",J308+K308)</f>
        <v/>
      </c>
      <c r="M308" s="17" t="n"/>
      <c r="N308" s="18">
        <f>IF(J308="","",L308-M308)</f>
        <v/>
      </c>
      <c r="O308" s="22">
        <f>IF(J308="","",IF(AND(K308&gt;0,I308&lt;&gt;"Tax invoice"),"No input VAT without a tax invoice",IF(AND(M308=0,OR(AND(G308="Goods",J308&gt;20000),AND(G308="Services",J308&gt;10000))),"Check withholding",IF(AND(H308="Cash",N308&gt;50000),"Above ETB 50,000: pay through the bank",""))))</f>
        <v/>
      </c>
    </row>
    <row r="309">
      <c r="A309" s="16" t="n"/>
      <c r="B309" s="15" t="n"/>
      <c r="C309" s="15" t="n"/>
      <c r="D309" s="15" t="n"/>
      <c r="E309" s="14" t="n"/>
      <c r="F309" s="22">
        <f>IF(E309="","",VLOOKUP(E309,Accounts!$A$2:$B$60,2,FALSE))</f>
        <v/>
      </c>
      <c r="G309" s="15" t="n"/>
      <c r="H309" s="15" t="n"/>
      <c r="I309" s="15" t="n"/>
      <c r="J309" s="17" t="n"/>
      <c r="K309" s="17" t="n"/>
      <c r="L309" s="18">
        <f>IF(J309="","",J309+K309)</f>
        <v/>
      </c>
      <c r="M309" s="17" t="n"/>
      <c r="N309" s="18">
        <f>IF(J309="","",L309-M309)</f>
        <v/>
      </c>
      <c r="O309" s="22">
        <f>IF(J309="","",IF(AND(K309&gt;0,I309&lt;&gt;"Tax invoice"),"No input VAT without a tax invoice",IF(AND(M309=0,OR(AND(G309="Goods",J309&gt;20000),AND(G309="Services",J309&gt;10000))),"Check withholding",IF(AND(H309="Cash",N309&gt;50000),"Above ETB 50,000: pay through the bank",""))))</f>
        <v/>
      </c>
    </row>
    <row r="310">
      <c r="A310" s="16" t="n"/>
      <c r="B310" s="15" t="n"/>
      <c r="C310" s="15" t="n"/>
      <c r="D310" s="15" t="n"/>
      <c r="E310" s="14" t="n"/>
      <c r="F310" s="22">
        <f>IF(E310="","",VLOOKUP(E310,Accounts!$A$2:$B$60,2,FALSE))</f>
        <v/>
      </c>
      <c r="G310" s="15" t="n"/>
      <c r="H310" s="15" t="n"/>
      <c r="I310" s="15" t="n"/>
      <c r="J310" s="17" t="n"/>
      <c r="K310" s="17" t="n"/>
      <c r="L310" s="18">
        <f>IF(J310="","",J310+K310)</f>
        <v/>
      </c>
      <c r="M310" s="17" t="n"/>
      <c r="N310" s="18">
        <f>IF(J310="","",L310-M310)</f>
        <v/>
      </c>
      <c r="O310" s="22">
        <f>IF(J310="","",IF(AND(K310&gt;0,I310&lt;&gt;"Tax invoice"),"No input VAT without a tax invoice",IF(AND(M310=0,OR(AND(G310="Goods",J310&gt;20000),AND(G310="Services",J310&gt;10000))),"Check withholding",IF(AND(H310="Cash",N310&gt;50000),"Above ETB 50,000: pay through the bank",""))))</f>
        <v/>
      </c>
    </row>
    <row r="311">
      <c r="A311" s="16" t="n"/>
      <c r="B311" s="15" t="n"/>
      <c r="C311" s="15" t="n"/>
      <c r="D311" s="15" t="n"/>
      <c r="E311" s="14" t="n"/>
      <c r="F311" s="22">
        <f>IF(E311="","",VLOOKUP(E311,Accounts!$A$2:$B$60,2,FALSE))</f>
        <v/>
      </c>
      <c r="G311" s="15" t="n"/>
      <c r="H311" s="15" t="n"/>
      <c r="I311" s="15" t="n"/>
      <c r="J311" s="17" t="n"/>
      <c r="K311" s="17" t="n"/>
      <c r="L311" s="18">
        <f>IF(J311="","",J311+K311)</f>
        <v/>
      </c>
      <c r="M311" s="17" t="n"/>
      <c r="N311" s="18">
        <f>IF(J311="","",L311-M311)</f>
        <v/>
      </c>
      <c r="O311" s="22">
        <f>IF(J311="","",IF(AND(K311&gt;0,I311&lt;&gt;"Tax invoice"),"No input VAT without a tax invoice",IF(AND(M311=0,OR(AND(G311="Goods",J311&gt;20000),AND(G311="Services",J311&gt;10000))),"Check withholding",IF(AND(H311="Cash",N311&gt;50000),"Above ETB 50,000: pay through the bank",""))))</f>
        <v/>
      </c>
    </row>
    <row r="312">
      <c r="A312" s="16" t="n"/>
      <c r="B312" s="15" t="n"/>
      <c r="C312" s="15" t="n"/>
      <c r="D312" s="15" t="n"/>
      <c r="E312" s="14" t="n"/>
      <c r="F312" s="22">
        <f>IF(E312="","",VLOOKUP(E312,Accounts!$A$2:$B$60,2,FALSE))</f>
        <v/>
      </c>
      <c r="G312" s="15" t="n"/>
      <c r="H312" s="15" t="n"/>
      <c r="I312" s="15" t="n"/>
      <c r="J312" s="17" t="n"/>
      <c r="K312" s="17" t="n"/>
      <c r="L312" s="18">
        <f>IF(J312="","",J312+K312)</f>
        <v/>
      </c>
      <c r="M312" s="17" t="n"/>
      <c r="N312" s="18">
        <f>IF(J312="","",L312-M312)</f>
        <v/>
      </c>
      <c r="O312" s="22">
        <f>IF(J312="","",IF(AND(K312&gt;0,I312&lt;&gt;"Tax invoice"),"No input VAT without a tax invoice",IF(AND(M312=0,OR(AND(G312="Goods",J312&gt;20000),AND(G312="Services",J312&gt;10000))),"Check withholding",IF(AND(H312="Cash",N312&gt;50000),"Above ETB 50,000: pay through the bank",""))))</f>
        <v/>
      </c>
    </row>
    <row r="313">
      <c r="A313" s="16" t="n"/>
      <c r="B313" s="15" t="n"/>
      <c r="C313" s="15" t="n"/>
      <c r="D313" s="15" t="n"/>
      <c r="E313" s="14" t="n"/>
      <c r="F313" s="22">
        <f>IF(E313="","",VLOOKUP(E313,Accounts!$A$2:$B$60,2,FALSE))</f>
        <v/>
      </c>
      <c r="G313" s="15" t="n"/>
      <c r="H313" s="15" t="n"/>
      <c r="I313" s="15" t="n"/>
      <c r="J313" s="17" t="n"/>
      <c r="K313" s="17" t="n"/>
      <c r="L313" s="18">
        <f>IF(J313="","",J313+K313)</f>
        <v/>
      </c>
      <c r="M313" s="17" t="n"/>
      <c r="N313" s="18">
        <f>IF(J313="","",L313-M313)</f>
        <v/>
      </c>
      <c r="O313" s="22">
        <f>IF(J313="","",IF(AND(K313&gt;0,I313&lt;&gt;"Tax invoice"),"No input VAT without a tax invoice",IF(AND(M313=0,OR(AND(G313="Goods",J313&gt;20000),AND(G313="Services",J313&gt;10000))),"Check withholding",IF(AND(H313="Cash",N313&gt;50000),"Above ETB 50,000: pay through the bank",""))))</f>
        <v/>
      </c>
    </row>
    <row r="314">
      <c r="A314" s="16" t="n"/>
      <c r="B314" s="15" t="n"/>
      <c r="C314" s="15" t="n"/>
      <c r="D314" s="15" t="n"/>
      <c r="E314" s="14" t="n"/>
      <c r="F314" s="22">
        <f>IF(E314="","",VLOOKUP(E314,Accounts!$A$2:$B$60,2,FALSE))</f>
        <v/>
      </c>
      <c r="G314" s="15" t="n"/>
      <c r="H314" s="15" t="n"/>
      <c r="I314" s="15" t="n"/>
      <c r="J314" s="17" t="n"/>
      <c r="K314" s="17" t="n"/>
      <c r="L314" s="18">
        <f>IF(J314="","",J314+K314)</f>
        <v/>
      </c>
      <c r="M314" s="17" t="n"/>
      <c r="N314" s="18">
        <f>IF(J314="","",L314-M314)</f>
        <v/>
      </c>
      <c r="O314" s="22">
        <f>IF(J314="","",IF(AND(K314&gt;0,I314&lt;&gt;"Tax invoice"),"No input VAT without a tax invoice",IF(AND(M314=0,OR(AND(G314="Goods",J314&gt;20000),AND(G314="Services",J314&gt;10000))),"Check withholding",IF(AND(H314="Cash",N314&gt;50000),"Above ETB 50,000: pay through the bank",""))))</f>
        <v/>
      </c>
    </row>
    <row r="315">
      <c r="A315" s="16" t="n"/>
      <c r="B315" s="15" t="n"/>
      <c r="C315" s="15" t="n"/>
      <c r="D315" s="15" t="n"/>
      <c r="E315" s="14" t="n"/>
      <c r="F315" s="22">
        <f>IF(E315="","",VLOOKUP(E315,Accounts!$A$2:$B$60,2,FALSE))</f>
        <v/>
      </c>
      <c r="G315" s="15" t="n"/>
      <c r="H315" s="15" t="n"/>
      <c r="I315" s="15" t="n"/>
      <c r="J315" s="17" t="n"/>
      <c r="K315" s="17" t="n"/>
      <c r="L315" s="18">
        <f>IF(J315="","",J315+K315)</f>
        <v/>
      </c>
      <c r="M315" s="17" t="n"/>
      <c r="N315" s="18">
        <f>IF(J315="","",L315-M315)</f>
        <v/>
      </c>
      <c r="O315" s="22">
        <f>IF(J315="","",IF(AND(K315&gt;0,I315&lt;&gt;"Tax invoice"),"No input VAT without a tax invoice",IF(AND(M315=0,OR(AND(G315="Goods",J315&gt;20000),AND(G315="Services",J315&gt;10000))),"Check withholding",IF(AND(H315="Cash",N315&gt;50000),"Above ETB 50,000: pay through the bank",""))))</f>
        <v/>
      </c>
    </row>
    <row r="316">
      <c r="A316" s="16" t="n"/>
      <c r="B316" s="15" t="n"/>
      <c r="C316" s="15" t="n"/>
      <c r="D316" s="15" t="n"/>
      <c r="E316" s="14" t="n"/>
      <c r="F316" s="22">
        <f>IF(E316="","",VLOOKUP(E316,Accounts!$A$2:$B$60,2,FALSE))</f>
        <v/>
      </c>
      <c r="G316" s="15" t="n"/>
      <c r="H316" s="15" t="n"/>
      <c r="I316" s="15" t="n"/>
      <c r="J316" s="17" t="n"/>
      <c r="K316" s="17" t="n"/>
      <c r="L316" s="18">
        <f>IF(J316="","",J316+K316)</f>
        <v/>
      </c>
      <c r="M316" s="17" t="n"/>
      <c r="N316" s="18">
        <f>IF(J316="","",L316-M316)</f>
        <v/>
      </c>
      <c r="O316" s="22">
        <f>IF(J316="","",IF(AND(K316&gt;0,I316&lt;&gt;"Tax invoice"),"No input VAT without a tax invoice",IF(AND(M316=0,OR(AND(G316="Goods",J316&gt;20000),AND(G316="Services",J316&gt;10000))),"Check withholding",IF(AND(H316="Cash",N316&gt;50000),"Above ETB 50,000: pay through the bank",""))))</f>
        <v/>
      </c>
    </row>
    <row r="317">
      <c r="A317" s="16" t="n"/>
      <c r="B317" s="15" t="n"/>
      <c r="C317" s="15" t="n"/>
      <c r="D317" s="15" t="n"/>
      <c r="E317" s="14" t="n"/>
      <c r="F317" s="22">
        <f>IF(E317="","",VLOOKUP(E317,Accounts!$A$2:$B$60,2,FALSE))</f>
        <v/>
      </c>
      <c r="G317" s="15" t="n"/>
      <c r="H317" s="15" t="n"/>
      <c r="I317" s="15" t="n"/>
      <c r="J317" s="17" t="n"/>
      <c r="K317" s="17" t="n"/>
      <c r="L317" s="18">
        <f>IF(J317="","",J317+K317)</f>
        <v/>
      </c>
      <c r="M317" s="17" t="n"/>
      <c r="N317" s="18">
        <f>IF(J317="","",L317-M317)</f>
        <v/>
      </c>
      <c r="O317" s="22">
        <f>IF(J317="","",IF(AND(K317&gt;0,I317&lt;&gt;"Tax invoice"),"No input VAT without a tax invoice",IF(AND(M317=0,OR(AND(G317="Goods",J317&gt;20000),AND(G317="Services",J317&gt;10000))),"Check withholding",IF(AND(H317="Cash",N317&gt;50000),"Above ETB 50,000: pay through the bank",""))))</f>
        <v/>
      </c>
    </row>
    <row r="318">
      <c r="A318" s="16" t="n"/>
      <c r="B318" s="15" t="n"/>
      <c r="C318" s="15" t="n"/>
      <c r="D318" s="15" t="n"/>
      <c r="E318" s="14" t="n"/>
      <c r="F318" s="22">
        <f>IF(E318="","",VLOOKUP(E318,Accounts!$A$2:$B$60,2,FALSE))</f>
        <v/>
      </c>
      <c r="G318" s="15" t="n"/>
      <c r="H318" s="15" t="n"/>
      <c r="I318" s="15" t="n"/>
      <c r="J318" s="17" t="n"/>
      <c r="K318" s="17" t="n"/>
      <c r="L318" s="18">
        <f>IF(J318="","",J318+K318)</f>
        <v/>
      </c>
      <c r="M318" s="17" t="n"/>
      <c r="N318" s="18">
        <f>IF(J318="","",L318-M318)</f>
        <v/>
      </c>
      <c r="O318" s="22">
        <f>IF(J318="","",IF(AND(K318&gt;0,I318&lt;&gt;"Tax invoice"),"No input VAT without a tax invoice",IF(AND(M318=0,OR(AND(G318="Goods",J318&gt;20000),AND(G318="Services",J318&gt;10000))),"Check withholding",IF(AND(H318="Cash",N318&gt;50000),"Above ETB 50,000: pay through the bank",""))))</f>
        <v/>
      </c>
    </row>
    <row r="319">
      <c r="A319" s="16" t="n"/>
      <c r="B319" s="15" t="n"/>
      <c r="C319" s="15" t="n"/>
      <c r="D319" s="15" t="n"/>
      <c r="E319" s="14" t="n"/>
      <c r="F319" s="22">
        <f>IF(E319="","",VLOOKUP(E319,Accounts!$A$2:$B$60,2,FALSE))</f>
        <v/>
      </c>
      <c r="G319" s="15" t="n"/>
      <c r="H319" s="15" t="n"/>
      <c r="I319" s="15" t="n"/>
      <c r="J319" s="17" t="n"/>
      <c r="K319" s="17" t="n"/>
      <c r="L319" s="18">
        <f>IF(J319="","",J319+K319)</f>
        <v/>
      </c>
      <c r="M319" s="17" t="n"/>
      <c r="N319" s="18">
        <f>IF(J319="","",L319-M319)</f>
        <v/>
      </c>
      <c r="O319" s="22">
        <f>IF(J319="","",IF(AND(K319&gt;0,I319&lt;&gt;"Tax invoice"),"No input VAT without a tax invoice",IF(AND(M319=0,OR(AND(G319="Goods",J319&gt;20000),AND(G319="Services",J319&gt;10000))),"Check withholding",IF(AND(H319="Cash",N319&gt;50000),"Above ETB 50,000: pay through the bank",""))))</f>
        <v/>
      </c>
    </row>
    <row r="320">
      <c r="A320" s="16" t="n"/>
      <c r="B320" s="15" t="n"/>
      <c r="C320" s="15" t="n"/>
      <c r="D320" s="15" t="n"/>
      <c r="E320" s="14" t="n"/>
      <c r="F320" s="22">
        <f>IF(E320="","",VLOOKUP(E320,Accounts!$A$2:$B$60,2,FALSE))</f>
        <v/>
      </c>
      <c r="G320" s="15" t="n"/>
      <c r="H320" s="15" t="n"/>
      <c r="I320" s="15" t="n"/>
      <c r="J320" s="17" t="n"/>
      <c r="K320" s="17" t="n"/>
      <c r="L320" s="18">
        <f>IF(J320="","",J320+K320)</f>
        <v/>
      </c>
      <c r="M320" s="17" t="n"/>
      <c r="N320" s="18">
        <f>IF(J320="","",L320-M320)</f>
        <v/>
      </c>
      <c r="O320" s="22">
        <f>IF(J320="","",IF(AND(K320&gt;0,I320&lt;&gt;"Tax invoice"),"No input VAT without a tax invoice",IF(AND(M320=0,OR(AND(G320="Goods",J320&gt;20000),AND(G320="Services",J320&gt;10000))),"Check withholding",IF(AND(H320="Cash",N320&gt;50000),"Above ETB 50,000: pay through the bank",""))))</f>
        <v/>
      </c>
    </row>
    <row r="321">
      <c r="A321" s="16" t="n"/>
      <c r="B321" s="15" t="n"/>
      <c r="C321" s="15" t="n"/>
      <c r="D321" s="15" t="n"/>
      <c r="E321" s="14" t="n"/>
      <c r="F321" s="22">
        <f>IF(E321="","",VLOOKUP(E321,Accounts!$A$2:$B$60,2,FALSE))</f>
        <v/>
      </c>
      <c r="G321" s="15" t="n"/>
      <c r="H321" s="15" t="n"/>
      <c r="I321" s="15" t="n"/>
      <c r="J321" s="17" t="n"/>
      <c r="K321" s="17" t="n"/>
      <c r="L321" s="18">
        <f>IF(J321="","",J321+K321)</f>
        <v/>
      </c>
      <c r="M321" s="17" t="n"/>
      <c r="N321" s="18">
        <f>IF(J321="","",L321-M321)</f>
        <v/>
      </c>
      <c r="O321" s="22">
        <f>IF(J321="","",IF(AND(K321&gt;0,I321&lt;&gt;"Tax invoice"),"No input VAT without a tax invoice",IF(AND(M321=0,OR(AND(G321="Goods",J321&gt;20000),AND(G321="Services",J321&gt;10000))),"Check withholding",IF(AND(H321="Cash",N321&gt;50000),"Above ETB 50,000: pay through the bank",""))))</f>
        <v/>
      </c>
    </row>
    <row r="322">
      <c r="A322" s="16" t="n"/>
      <c r="B322" s="15" t="n"/>
      <c r="C322" s="15" t="n"/>
      <c r="D322" s="15" t="n"/>
      <c r="E322" s="14" t="n"/>
      <c r="F322" s="22">
        <f>IF(E322="","",VLOOKUP(E322,Accounts!$A$2:$B$60,2,FALSE))</f>
        <v/>
      </c>
      <c r="G322" s="15" t="n"/>
      <c r="H322" s="15" t="n"/>
      <c r="I322" s="15" t="n"/>
      <c r="J322" s="17" t="n"/>
      <c r="K322" s="17" t="n"/>
      <c r="L322" s="18">
        <f>IF(J322="","",J322+K322)</f>
        <v/>
      </c>
      <c r="M322" s="17" t="n"/>
      <c r="N322" s="18">
        <f>IF(J322="","",L322-M322)</f>
        <v/>
      </c>
      <c r="O322" s="22">
        <f>IF(J322="","",IF(AND(K322&gt;0,I322&lt;&gt;"Tax invoice"),"No input VAT without a tax invoice",IF(AND(M322=0,OR(AND(G322="Goods",J322&gt;20000),AND(G322="Services",J322&gt;10000))),"Check withholding",IF(AND(H322="Cash",N322&gt;50000),"Above ETB 50,000: pay through the bank",""))))</f>
        <v/>
      </c>
    </row>
    <row r="323">
      <c r="A323" s="16" t="n"/>
      <c r="B323" s="15" t="n"/>
      <c r="C323" s="15" t="n"/>
      <c r="D323" s="15" t="n"/>
      <c r="E323" s="14" t="n"/>
      <c r="F323" s="22">
        <f>IF(E323="","",VLOOKUP(E323,Accounts!$A$2:$B$60,2,FALSE))</f>
        <v/>
      </c>
      <c r="G323" s="15" t="n"/>
      <c r="H323" s="15" t="n"/>
      <c r="I323" s="15" t="n"/>
      <c r="J323" s="17" t="n"/>
      <c r="K323" s="17" t="n"/>
      <c r="L323" s="18">
        <f>IF(J323="","",J323+K323)</f>
        <v/>
      </c>
      <c r="M323" s="17" t="n"/>
      <c r="N323" s="18">
        <f>IF(J323="","",L323-M323)</f>
        <v/>
      </c>
      <c r="O323" s="22">
        <f>IF(J323="","",IF(AND(K323&gt;0,I323&lt;&gt;"Tax invoice"),"No input VAT without a tax invoice",IF(AND(M323=0,OR(AND(G323="Goods",J323&gt;20000),AND(G323="Services",J323&gt;10000))),"Check withholding",IF(AND(H323="Cash",N323&gt;50000),"Above ETB 50,000: pay through the bank",""))))</f>
        <v/>
      </c>
    </row>
    <row r="324">
      <c r="A324" s="16" t="n"/>
      <c r="B324" s="15" t="n"/>
      <c r="C324" s="15" t="n"/>
      <c r="D324" s="15" t="n"/>
      <c r="E324" s="14" t="n"/>
      <c r="F324" s="22">
        <f>IF(E324="","",VLOOKUP(E324,Accounts!$A$2:$B$60,2,FALSE))</f>
        <v/>
      </c>
      <c r="G324" s="15" t="n"/>
      <c r="H324" s="15" t="n"/>
      <c r="I324" s="15" t="n"/>
      <c r="J324" s="17" t="n"/>
      <c r="K324" s="17" t="n"/>
      <c r="L324" s="18">
        <f>IF(J324="","",J324+K324)</f>
        <v/>
      </c>
      <c r="M324" s="17" t="n"/>
      <c r="N324" s="18">
        <f>IF(J324="","",L324-M324)</f>
        <v/>
      </c>
      <c r="O324" s="22">
        <f>IF(J324="","",IF(AND(K324&gt;0,I324&lt;&gt;"Tax invoice"),"No input VAT without a tax invoice",IF(AND(M324=0,OR(AND(G324="Goods",J324&gt;20000),AND(G324="Services",J324&gt;10000))),"Check withholding",IF(AND(H324="Cash",N324&gt;50000),"Above ETB 50,000: pay through the bank",""))))</f>
        <v/>
      </c>
    </row>
    <row r="325">
      <c r="A325" s="16" t="n"/>
      <c r="B325" s="15" t="n"/>
      <c r="C325" s="15" t="n"/>
      <c r="D325" s="15" t="n"/>
      <c r="E325" s="14" t="n"/>
      <c r="F325" s="22">
        <f>IF(E325="","",VLOOKUP(E325,Accounts!$A$2:$B$60,2,FALSE))</f>
        <v/>
      </c>
      <c r="G325" s="15" t="n"/>
      <c r="H325" s="15" t="n"/>
      <c r="I325" s="15" t="n"/>
      <c r="J325" s="17" t="n"/>
      <c r="K325" s="17" t="n"/>
      <c r="L325" s="18">
        <f>IF(J325="","",J325+K325)</f>
        <v/>
      </c>
      <c r="M325" s="17" t="n"/>
      <c r="N325" s="18">
        <f>IF(J325="","",L325-M325)</f>
        <v/>
      </c>
      <c r="O325" s="22">
        <f>IF(J325="","",IF(AND(K325&gt;0,I325&lt;&gt;"Tax invoice"),"No input VAT without a tax invoice",IF(AND(M325=0,OR(AND(G325="Goods",J325&gt;20000),AND(G325="Services",J325&gt;10000))),"Check withholding",IF(AND(H325="Cash",N325&gt;50000),"Above ETB 50,000: pay through the bank",""))))</f>
        <v/>
      </c>
    </row>
    <row r="326">
      <c r="A326" s="16" t="n"/>
      <c r="B326" s="15" t="n"/>
      <c r="C326" s="15" t="n"/>
      <c r="D326" s="15" t="n"/>
      <c r="E326" s="14" t="n"/>
      <c r="F326" s="22">
        <f>IF(E326="","",VLOOKUP(E326,Accounts!$A$2:$B$60,2,FALSE))</f>
        <v/>
      </c>
      <c r="G326" s="15" t="n"/>
      <c r="H326" s="15" t="n"/>
      <c r="I326" s="15" t="n"/>
      <c r="J326" s="17" t="n"/>
      <c r="K326" s="17" t="n"/>
      <c r="L326" s="18">
        <f>IF(J326="","",J326+K326)</f>
        <v/>
      </c>
      <c r="M326" s="17" t="n"/>
      <c r="N326" s="18">
        <f>IF(J326="","",L326-M326)</f>
        <v/>
      </c>
      <c r="O326" s="22">
        <f>IF(J326="","",IF(AND(K326&gt;0,I326&lt;&gt;"Tax invoice"),"No input VAT without a tax invoice",IF(AND(M326=0,OR(AND(G326="Goods",J326&gt;20000),AND(G326="Services",J326&gt;10000))),"Check withholding",IF(AND(H326="Cash",N326&gt;50000),"Above ETB 50,000: pay through the bank",""))))</f>
        <v/>
      </c>
    </row>
    <row r="327">
      <c r="A327" s="16" t="n"/>
      <c r="B327" s="15" t="n"/>
      <c r="C327" s="15" t="n"/>
      <c r="D327" s="15" t="n"/>
      <c r="E327" s="14" t="n"/>
      <c r="F327" s="22">
        <f>IF(E327="","",VLOOKUP(E327,Accounts!$A$2:$B$60,2,FALSE))</f>
        <v/>
      </c>
      <c r="G327" s="15" t="n"/>
      <c r="H327" s="15" t="n"/>
      <c r="I327" s="15" t="n"/>
      <c r="J327" s="17" t="n"/>
      <c r="K327" s="17" t="n"/>
      <c r="L327" s="18">
        <f>IF(J327="","",J327+K327)</f>
        <v/>
      </c>
      <c r="M327" s="17" t="n"/>
      <c r="N327" s="18">
        <f>IF(J327="","",L327-M327)</f>
        <v/>
      </c>
      <c r="O327" s="22">
        <f>IF(J327="","",IF(AND(K327&gt;0,I327&lt;&gt;"Tax invoice"),"No input VAT without a tax invoice",IF(AND(M327=0,OR(AND(G327="Goods",J327&gt;20000),AND(G327="Services",J327&gt;10000))),"Check withholding",IF(AND(H327="Cash",N327&gt;50000),"Above ETB 50,000: pay through the bank",""))))</f>
        <v/>
      </c>
    </row>
    <row r="328">
      <c r="A328" s="16" t="n"/>
      <c r="B328" s="15" t="n"/>
      <c r="C328" s="15" t="n"/>
      <c r="D328" s="15" t="n"/>
      <c r="E328" s="14" t="n"/>
      <c r="F328" s="22">
        <f>IF(E328="","",VLOOKUP(E328,Accounts!$A$2:$B$60,2,FALSE))</f>
        <v/>
      </c>
      <c r="G328" s="15" t="n"/>
      <c r="H328" s="15" t="n"/>
      <c r="I328" s="15" t="n"/>
      <c r="J328" s="17" t="n"/>
      <c r="K328" s="17" t="n"/>
      <c r="L328" s="18">
        <f>IF(J328="","",J328+K328)</f>
        <v/>
      </c>
      <c r="M328" s="17" t="n"/>
      <c r="N328" s="18">
        <f>IF(J328="","",L328-M328)</f>
        <v/>
      </c>
      <c r="O328" s="22">
        <f>IF(J328="","",IF(AND(K328&gt;0,I328&lt;&gt;"Tax invoice"),"No input VAT without a tax invoice",IF(AND(M328=0,OR(AND(G328="Goods",J328&gt;20000),AND(G328="Services",J328&gt;10000))),"Check withholding",IF(AND(H328="Cash",N328&gt;50000),"Above ETB 50,000: pay through the bank",""))))</f>
        <v/>
      </c>
    </row>
    <row r="329">
      <c r="A329" s="16" t="n"/>
      <c r="B329" s="15" t="n"/>
      <c r="C329" s="15" t="n"/>
      <c r="D329" s="15" t="n"/>
      <c r="E329" s="14" t="n"/>
      <c r="F329" s="22">
        <f>IF(E329="","",VLOOKUP(E329,Accounts!$A$2:$B$60,2,FALSE))</f>
        <v/>
      </c>
      <c r="G329" s="15" t="n"/>
      <c r="H329" s="15" t="n"/>
      <c r="I329" s="15" t="n"/>
      <c r="J329" s="17" t="n"/>
      <c r="K329" s="17" t="n"/>
      <c r="L329" s="18">
        <f>IF(J329="","",J329+K329)</f>
        <v/>
      </c>
      <c r="M329" s="17" t="n"/>
      <c r="N329" s="18">
        <f>IF(J329="","",L329-M329)</f>
        <v/>
      </c>
      <c r="O329" s="22">
        <f>IF(J329="","",IF(AND(K329&gt;0,I329&lt;&gt;"Tax invoice"),"No input VAT without a tax invoice",IF(AND(M329=0,OR(AND(G329="Goods",J329&gt;20000),AND(G329="Services",J329&gt;10000))),"Check withholding",IF(AND(H329="Cash",N329&gt;50000),"Above ETB 50,000: pay through the bank",""))))</f>
        <v/>
      </c>
    </row>
    <row r="330">
      <c r="A330" s="16" t="n"/>
      <c r="B330" s="15" t="n"/>
      <c r="C330" s="15" t="n"/>
      <c r="D330" s="15" t="n"/>
      <c r="E330" s="14" t="n"/>
      <c r="F330" s="22">
        <f>IF(E330="","",VLOOKUP(E330,Accounts!$A$2:$B$60,2,FALSE))</f>
        <v/>
      </c>
      <c r="G330" s="15" t="n"/>
      <c r="H330" s="15" t="n"/>
      <c r="I330" s="15" t="n"/>
      <c r="J330" s="17" t="n"/>
      <c r="K330" s="17" t="n"/>
      <c r="L330" s="18">
        <f>IF(J330="","",J330+K330)</f>
        <v/>
      </c>
      <c r="M330" s="17" t="n"/>
      <c r="N330" s="18">
        <f>IF(J330="","",L330-M330)</f>
        <v/>
      </c>
      <c r="O330" s="22">
        <f>IF(J330="","",IF(AND(K330&gt;0,I330&lt;&gt;"Tax invoice"),"No input VAT without a tax invoice",IF(AND(M330=0,OR(AND(G330="Goods",J330&gt;20000),AND(G330="Services",J330&gt;10000))),"Check withholding",IF(AND(H330="Cash",N330&gt;50000),"Above ETB 50,000: pay through the bank",""))))</f>
        <v/>
      </c>
    </row>
    <row r="331">
      <c r="A331" s="16" t="n"/>
      <c r="B331" s="15" t="n"/>
      <c r="C331" s="15" t="n"/>
      <c r="D331" s="15" t="n"/>
      <c r="E331" s="14" t="n"/>
      <c r="F331" s="22">
        <f>IF(E331="","",VLOOKUP(E331,Accounts!$A$2:$B$60,2,FALSE))</f>
        <v/>
      </c>
      <c r="G331" s="15" t="n"/>
      <c r="H331" s="15" t="n"/>
      <c r="I331" s="15" t="n"/>
      <c r="J331" s="17" t="n"/>
      <c r="K331" s="17" t="n"/>
      <c r="L331" s="18">
        <f>IF(J331="","",J331+K331)</f>
        <v/>
      </c>
      <c r="M331" s="17" t="n"/>
      <c r="N331" s="18">
        <f>IF(J331="","",L331-M331)</f>
        <v/>
      </c>
      <c r="O331" s="22">
        <f>IF(J331="","",IF(AND(K331&gt;0,I331&lt;&gt;"Tax invoice"),"No input VAT without a tax invoice",IF(AND(M331=0,OR(AND(G331="Goods",J331&gt;20000),AND(G331="Services",J331&gt;10000))),"Check withholding",IF(AND(H331="Cash",N331&gt;50000),"Above ETB 50,000: pay through the bank",""))))</f>
        <v/>
      </c>
    </row>
    <row r="332">
      <c r="A332" s="16" t="n"/>
      <c r="B332" s="15" t="n"/>
      <c r="C332" s="15" t="n"/>
      <c r="D332" s="15" t="n"/>
      <c r="E332" s="14" t="n"/>
      <c r="F332" s="22">
        <f>IF(E332="","",VLOOKUP(E332,Accounts!$A$2:$B$60,2,FALSE))</f>
        <v/>
      </c>
      <c r="G332" s="15" t="n"/>
      <c r="H332" s="15" t="n"/>
      <c r="I332" s="15" t="n"/>
      <c r="J332" s="17" t="n"/>
      <c r="K332" s="17" t="n"/>
      <c r="L332" s="18">
        <f>IF(J332="","",J332+K332)</f>
        <v/>
      </c>
      <c r="M332" s="17" t="n"/>
      <c r="N332" s="18">
        <f>IF(J332="","",L332-M332)</f>
        <v/>
      </c>
      <c r="O332" s="22">
        <f>IF(J332="","",IF(AND(K332&gt;0,I332&lt;&gt;"Tax invoice"),"No input VAT without a tax invoice",IF(AND(M332=0,OR(AND(G332="Goods",J332&gt;20000),AND(G332="Services",J332&gt;10000))),"Check withholding",IF(AND(H332="Cash",N332&gt;50000),"Above ETB 50,000: pay through the bank",""))))</f>
        <v/>
      </c>
    </row>
    <row r="333">
      <c r="A333" s="16" t="n"/>
      <c r="B333" s="15" t="n"/>
      <c r="C333" s="15" t="n"/>
      <c r="D333" s="15" t="n"/>
      <c r="E333" s="14" t="n"/>
      <c r="F333" s="22">
        <f>IF(E333="","",VLOOKUP(E333,Accounts!$A$2:$B$60,2,FALSE))</f>
        <v/>
      </c>
      <c r="G333" s="15" t="n"/>
      <c r="H333" s="15" t="n"/>
      <c r="I333" s="15" t="n"/>
      <c r="J333" s="17" t="n"/>
      <c r="K333" s="17" t="n"/>
      <c r="L333" s="18">
        <f>IF(J333="","",J333+K333)</f>
        <v/>
      </c>
      <c r="M333" s="17" t="n"/>
      <c r="N333" s="18">
        <f>IF(J333="","",L333-M333)</f>
        <v/>
      </c>
      <c r="O333" s="22">
        <f>IF(J333="","",IF(AND(K333&gt;0,I333&lt;&gt;"Tax invoice"),"No input VAT without a tax invoice",IF(AND(M333=0,OR(AND(G333="Goods",J333&gt;20000),AND(G333="Services",J333&gt;10000))),"Check withholding",IF(AND(H333="Cash",N333&gt;50000),"Above ETB 50,000: pay through the bank",""))))</f>
        <v/>
      </c>
    </row>
    <row r="334">
      <c r="A334" s="16" t="n"/>
      <c r="B334" s="15" t="n"/>
      <c r="C334" s="15" t="n"/>
      <c r="D334" s="15" t="n"/>
      <c r="E334" s="14" t="n"/>
      <c r="F334" s="22">
        <f>IF(E334="","",VLOOKUP(E334,Accounts!$A$2:$B$60,2,FALSE))</f>
        <v/>
      </c>
      <c r="G334" s="15" t="n"/>
      <c r="H334" s="15" t="n"/>
      <c r="I334" s="15" t="n"/>
      <c r="J334" s="17" t="n"/>
      <c r="K334" s="17" t="n"/>
      <c r="L334" s="18">
        <f>IF(J334="","",J334+K334)</f>
        <v/>
      </c>
      <c r="M334" s="17" t="n"/>
      <c r="N334" s="18">
        <f>IF(J334="","",L334-M334)</f>
        <v/>
      </c>
      <c r="O334" s="22">
        <f>IF(J334="","",IF(AND(K334&gt;0,I334&lt;&gt;"Tax invoice"),"No input VAT without a tax invoice",IF(AND(M334=0,OR(AND(G334="Goods",J334&gt;20000),AND(G334="Services",J334&gt;10000))),"Check withholding",IF(AND(H334="Cash",N334&gt;50000),"Above ETB 50,000: pay through the bank",""))))</f>
        <v/>
      </c>
    </row>
    <row r="335">
      <c r="A335" s="16" t="n"/>
      <c r="B335" s="15" t="n"/>
      <c r="C335" s="15" t="n"/>
      <c r="D335" s="15" t="n"/>
      <c r="E335" s="14" t="n"/>
      <c r="F335" s="22">
        <f>IF(E335="","",VLOOKUP(E335,Accounts!$A$2:$B$60,2,FALSE))</f>
        <v/>
      </c>
      <c r="G335" s="15" t="n"/>
      <c r="H335" s="15" t="n"/>
      <c r="I335" s="15" t="n"/>
      <c r="J335" s="17" t="n"/>
      <c r="K335" s="17" t="n"/>
      <c r="L335" s="18">
        <f>IF(J335="","",J335+K335)</f>
        <v/>
      </c>
      <c r="M335" s="17" t="n"/>
      <c r="N335" s="18">
        <f>IF(J335="","",L335-M335)</f>
        <v/>
      </c>
      <c r="O335" s="22">
        <f>IF(J335="","",IF(AND(K335&gt;0,I335&lt;&gt;"Tax invoice"),"No input VAT without a tax invoice",IF(AND(M335=0,OR(AND(G335="Goods",J335&gt;20000),AND(G335="Services",J335&gt;10000))),"Check withholding",IF(AND(H335="Cash",N335&gt;50000),"Above ETB 50,000: pay through the bank",""))))</f>
        <v/>
      </c>
    </row>
    <row r="336">
      <c r="A336" s="16" t="n"/>
      <c r="B336" s="15" t="n"/>
      <c r="C336" s="15" t="n"/>
      <c r="D336" s="15" t="n"/>
      <c r="E336" s="14" t="n"/>
      <c r="F336" s="22">
        <f>IF(E336="","",VLOOKUP(E336,Accounts!$A$2:$B$60,2,FALSE))</f>
        <v/>
      </c>
      <c r="G336" s="15" t="n"/>
      <c r="H336" s="15" t="n"/>
      <c r="I336" s="15" t="n"/>
      <c r="J336" s="17" t="n"/>
      <c r="K336" s="17" t="n"/>
      <c r="L336" s="18">
        <f>IF(J336="","",J336+K336)</f>
        <v/>
      </c>
      <c r="M336" s="17" t="n"/>
      <c r="N336" s="18">
        <f>IF(J336="","",L336-M336)</f>
        <v/>
      </c>
      <c r="O336" s="22">
        <f>IF(J336="","",IF(AND(K336&gt;0,I336&lt;&gt;"Tax invoice"),"No input VAT without a tax invoice",IF(AND(M336=0,OR(AND(G336="Goods",J336&gt;20000),AND(G336="Services",J336&gt;10000))),"Check withholding",IF(AND(H336="Cash",N336&gt;50000),"Above ETB 50,000: pay through the bank",""))))</f>
        <v/>
      </c>
    </row>
    <row r="337">
      <c r="A337" s="16" t="n"/>
      <c r="B337" s="15" t="n"/>
      <c r="C337" s="15" t="n"/>
      <c r="D337" s="15" t="n"/>
      <c r="E337" s="14" t="n"/>
      <c r="F337" s="22">
        <f>IF(E337="","",VLOOKUP(E337,Accounts!$A$2:$B$60,2,FALSE))</f>
        <v/>
      </c>
      <c r="G337" s="15" t="n"/>
      <c r="H337" s="15" t="n"/>
      <c r="I337" s="15" t="n"/>
      <c r="J337" s="17" t="n"/>
      <c r="K337" s="17" t="n"/>
      <c r="L337" s="18">
        <f>IF(J337="","",J337+K337)</f>
        <v/>
      </c>
      <c r="M337" s="17" t="n"/>
      <c r="N337" s="18">
        <f>IF(J337="","",L337-M337)</f>
        <v/>
      </c>
      <c r="O337" s="22">
        <f>IF(J337="","",IF(AND(K337&gt;0,I337&lt;&gt;"Tax invoice"),"No input VAT without a tax invoice",IF(AND(M337=0,OR(AND(G337="Goods",J337&gt;20000),AND(G337="Services",J337&gt;10000))),"Check withholding",IF(AND(H337="Cash",N337&gt;50000),"Above ETB 50,000: pay through the bank",""))))</f>
        <v/>
      </c>
    </row>
    <row r="338">
      <c r="A338" s="16" t="n"/>
      <c r="B338" s="15" t="n"/>
      <c r="C338" s="15" t="n"/>
      <c r="D338" s="15" t="n"/>
      <c r="E338" s="14" t="n"/>
      <c r="F338" s="22">
        <f>IF(E338="","",VLOOKUP(E338,Accounts!$A$2:$B$60,2,FALSE))</f>
        <v/>
      </c>
      <c r="G338" s="15" t="n"/>
      <c r="H338" s="15" t="n"/>
      <c r="I338" s="15" t="n"/>
      <c r="J338" s="17" t="n"/>
      <c r="K338" s="17" t="n"/>
      <c r="L338" s="18">
        <f>IF(J338="","",J338+K338)</f>
        <v/>
      </c>
      <c r="M338" s="17" t="n"/>
      <c r="N338" s="18">
        <f>IF(J338="","",L338-M338)</f>
        <v/>
      </c>
      <c r="O338" s="22">
        <f>IF(J338="","",IF(AND(K338&gt;0,I338&lt;&gt;"Tax invoice"),"No input VAT without a tax invoice",IF(AND(M338=0,OR(AND(G338="Goods",J338&gt;20000),AND(G338="Services",J338&gt;10000))),"Check withholding",IF(AND(H338="Cash",N338&gt;50000),"Above ETB 50,000: pay through the bank",""))))</f>
        <v/>
      </c>
    </row>
    <row r="339">
      <c r="A339" s="16" t="n"/>
      <c r="B339" s="15" t="n"/>
      <c r="C339" s="15" t="n"/>
      <c r="D339" s="15" t="n"/>
      <c r="E339" s="14" t="n"/>
      <c r="F339" s="22">
        <f>IF(E339="","",VLOOKUP(E339,Accounts!$A$2:$B$60,2,FALSE))</f>
        <v/>
      </c>
      <c r="G339" s="15" t="n"/>
      <c r="H339" s="15" t="n"/>
      <c r="I339" s="15" t="n"/>
      <c r="J339" s="17" t="n"/>
      <c r="K339" s="17" t="n"/>
      <c r="L339" s="18">
        <f>IF(J339="","",J339+K339)</f>
        <v/>
      </c>
      <c r="M339" s="17" t="n"/>
      <c r="N339" s="18">
        <f>IF(J339="","",L339-M339)</f>
        <v/>
      </c>
      <c r="O339" s="22">
        <f>IF(J339="","",IF(AND(K339&gt;0,I339&lt;&gt;"Tax invoice"),"No input VAT without a tax invoice",IF(AND(M339=0,OR(AND(G339="Goods",J339&gt;20000),AND(G339="Services",J339&gt;10000))),"Check withholding",IF(AND(H339="Cash",N339&gt;50000),"Above ETB 50,000: pay through the bank",""))))</f>
        <v/>
      </c>
    </row>
    <row r="340">
      <c r="A340" s="16" t="n"/>
      <c r="B340" s="15" t="n"/>
      <c r="C340" s="15" t="n"/>
      <c r="D340" s="15" t="n"/>
      <c r="E340" s="14" t="n"/>
      <c r="F340" s="22">
        <f>IF(E340="","",VLOOKUP(E340,Accounts!$A$2:$B$60,2,FALSE))</f>
        <v/>
      </c>
      <c r="G340" s="15" t="n"/>
      <c r="H340" s="15" t="n"/>
      <c r="I340" s="15" t="n"/>
      <c r="J340" s="17" t="n"/>
      <c r="K340" s="17" t="n"/>
      <c r="L340" s="18">
        <f>IF(J340="","",J340+K340)</f>
        <v/>
      </c>
      <c r="M340" s="17" t="n"/>
      <c r="N340" s="18">
        <f>IF(J340="","",L340-M340)</f>
        <v/>
      </c>
      <c r="O340" s="22">
        <f>IF(J340="","",IF(AND(K340&gt;0,I340&lt;&gt;"Tax invoice"),"No input VAT without a tax invoice",IF(AND(M340=0,OR(AND(G340="Goods",J340&gt;20000),AND(G340="Services",J340&gt;10000))),"Check withholding",IF(AND(H340="Cash",N340&gt;50000),"Above ETB 50,000: pay through the bank",""))))</f>
        <v/>
      </c>
    </row>
    <row r="341">
      <c r="A341" s="16" t="n"/>
      <c r="B341" s="15" t="n"/>
      <c r="C341" s="15" t="n"/>
      <c r="D341" s="15" t="n"/>
      <c r="E341" s="14" t="n"/>
      <c r="F341" s="22">
        <f>IF(E341="","",VLOOKUP(E341,Accounts!$A$2:$B$60,2,FALSE))</f>
        <v/>
      </c>
      <c r="G341" s="15" t="n"/>
      <c r="H341" s="15" t="n"/>
      <c r="I341" s="15" t="n"/>
      <c r="J341" s="17" t="n"/>
      <c r="K341" s="17" t="n"/>
      <c r="L341" s="18">
        <f>IF(J341="","",J341+K341)</f>
        <v/>
      </c>
      <c r="M341" s="17" t="n"/>
      <c r="N341" s="18">
        <f>IF(J341="","",L341-M341)</f>
        <v/>
      </c>
      <c r="O341" s="22">
        <f>IF(J341="","",IF(AND(K341&gt;0,I341&lt;&gt;"Tax invoice"),"No input VAT without a tax invoice",IF(AND(M341=0,OR(AND(G341="Goods",J341&gt;20000),AND(G341="Services",J341&gt;10000))),"Check withholding",IF(AND(H341="Cash",N341&gt;50000),"Above ETB 50,000: pay through the bank",""))))</f>
        <v/>
      </c>
    </row>
    <row r="342">
      <c r="A342" s="16" t="n"/>
      <c r="B342" s="15" t="n"/>
      <c r="C342" s="15" t="n"/>
      <c r="D342" s="15" t="n"/>
      <c r="E342" s="14" t="n"/>
      <c r="F342" s="22">
        <f>IF(E342="","",VLOOKUP(E342,Accounts!$A$2:$B$60,2,FALSE))</f>
        <v/>
      </c>
      <c r="G342" s="15" t="n"/>
      <c r="H342" s="15" t="n"/>
      <c r="I342" s="15" t="n"/>
      <c r="J342" s="17" t="n"/>
      <c r="K342" s="17" t="n"/>
      <c r="L342" s="18">
        <f>IF(J342="","",J342+K342)</f>
        <v/>
      </c>
      <c r="M342" s="17" t="n"/>
      <c r="N342" s="18">
        <f>IF(J342="","",L342-M342)</f>
        <v/>
      </c>
      <c r="O342" s="22">
        <f>IF(J342="","",IF(AND(K342&gt;0,I342&lt;&gt;"Tax invoice"),"No input VAT without a tax invoice",IF(AND(M342=0,OR(AND(G342="Goods",J342&gt;20000),AND(G342="Services",J342&gt;10000))),"Check withholding",IF(AND(H342="Cash",N342&gt;50000),"Above ETB 50,000: pay through the bank",""))))</f>
        <v/>
      </c>
    </row>
    <row r="343">
      <c r="A343" s="16" t="n"/>
      <c r="B343" s="15" t="n"/>
      <c r="C343" s="15" t="n"/>
      <c r="D343" s="15" t="n"/>
      <c r="E343" s="14" t="n"/>
      <c r="F343" s="22">
        <f>IF(E343="","",VLOOKUP(E343,Accounts!$A$2:$B$60,2,FALSE))</f>
        <v/>
      </c>
      <c r="G343" s="15" t="n"/>
      <c r="H343" s="15" t="n"/>
      <c r="I343" s="15" t="n"/>
      <c r="J343" s="17" t="n"/>
      <c r="K343" s="17" t="n"/>
      <c r="L343" s="18">
        <f>IF(J343="","",J343+K343)</f>
        <v/>
      </c>
      <c r="M343" s="17" t="n"/>
      <c r="N343" s="18">
        <f>IF(J343="","",L343-M343)</f>
        <v/>
      </c>
      <c r="O343" s="22">
        <f>IF(J343="","",IF(AND(K343&gt;0,I343&lt;&gt;"Tax invoice"),"No input VAT without a tax invoice",IF(AND(M343=0,OR(AND(G343="Goods",J343&gt;20000),AND(G343="Services",J343&gt;10000))),"Check withholding",IF(AND(H343="Cash",N343&gt;50000),"Above ETB 50,000: pay through the bank",""))))</f>
        <v/>
      </c>
    </row>
    <row r="344">
      <c r="A344" s="16" t="n"/>
      <c r="B344" s="15" t="n"/>
      <c r="C344" s="15" t="n"/>
      <c r="D344" s="15" t="n"/>
      <c r="E344" s="14" t="n"/>
      <c r="F344" s="22">
        <f>IF(E344="","",VLOOKUP(E344,Accounts!$A$2:$B$60,2,FALSE))</f>
        <v/>
      </c>
      <c r="G344" s="15" t="n"/>
      <c r="H344" s="15" t="n"/>
      <c r="I344" s="15" t="n"/>
      <c r="J344" s="17" t="n"/>
      <c r="K344" s="17" t="n"/>
      <c r="L344" s="18">
        <f>IF(J344="","",J344+K344)</f>
        <v/>
      </c>
      <c r="M344" s="17" t="n"/>
      <c r="N344" s="18">
        <f>IF(J344="","",L344-M344)</f>
        <v/>
      </c>
      <c r="O344" s="22">
        <f>IF(J344="","",IF(AND(K344&gt;0,I344&lt;&gt;"Tax invoice"),"No input VAT without a tax invoice",IF(AND(M344=0,OR(AND(G344="Goods",J344&gt;20000),AND(G344="Services",J344&gt;10000))),"Check withholding",IF(AND(H344="Cash",N344&gt;50000),"Above ETB 50,000: pay through the bank",""))))</f>
        <v/>
      </c>
    </row>
    <row r="345">
      <c r="A345" s="16" t="n"/>
      <c r="B345" s="15" t="n"/>
      <c r="C345" s="15" t="n"/>
      <c r="D345" s="15" t="n"/>
      <c r="E345" s="14" t="n"/>
      <c r="F345" s="22">
        <f>IF(E345="","",VLOOKUP(E345,Accounts!$A$2:$B$60,2,FALSE))</f>
        <v/>
      </c>
      <c r="G345" s="15" t="n"/>
      <c r="H345" s="15" t="n"/>
      <c r="I345" s="15" t="n"/>
      <c r="J345" s="17" t="n"/>
      <c r="K345" s="17" t="n"/>
      <c r="L345" s="18">
        <f>IF(J345="","",J345+K345)</f>
        <v/>
      </c>
      <c r="M345" s="17" t="n"/>
      <c r="N345" s="18">
        <f>IF(J345="","",L345-M345)</f>
        <v/>
      </c>
      <c r="O345" s="22">
        <f>IF(J345="","",IF(AND(K345&gt;0,I345&lt;&gt;"Tax invoice"),"No input VAT without a tax invoice",IF(AND(M345=0,OR(AND(G345="Goods",J345&gt;20000),AND(G345="Services",J345&gt;10000))),"Check withholding",IF(AND(H345="Cash",N345&gt;50000),"Above ETB 50,000: pay through the bank",""))))</f>
        <v/>
      </c>
    </row>
    <row r="346">
      <c r="A346" s="16" t="n"/>
      <c r="B346" s="15" t="n"/>
      <c r="C346" s="15" t="n"/>
      <c r="D346" s="15" t="n"/>
      <c r="E346" s="14" t="n"/>
      <c r="F346" s="22">
        <f>IF(E346="","",VLOOKUP(E346,Accounts!$A$2:$B$60,2,FALSE))</f>
        <v/>
      </c>
      <c r="G346" s="15" t="n"/>
      <c r="H346" s="15" t="n"/>
      <c r="I346" s="15" t="n"/>
      <c r="J346" s="17" t="n"/>
      <c r="K346" s="17" t="n"/>
      <c r="L346" s="18">
        <f>IF(J346="","",J346+K346)</f>
        <v/>
      </c>
      <c r="M346" s="17" t="n"/>
      <c r="N346" s="18">
        <f>IF(J346="","",L346-M346)</f>
        <v/>
      </c>
      <c r="O346" s="22">
        <f>IF(J346="","",IF(AND(K346&gt;0,I346&lt;&gt;"Tax invoice"),"No input VAT without a tax invoice",IF(AND(M346=0,OR(AND(G346="Goods",J346&gt;20000),AND(G346="Services",J346&gt;10000))),"Check withholding",IF(AND(H346="Cash",N346&gt;50000),"Above ETB 50,000: pay through the bank",""))))</f>
        <v/>
      </c>
    </row>
    <row r="347">
      <c r="A347" s="16" t="n"/>
      <c r="B347" s="15" t="n"/>
      <c r="C347" s="15" t="n"/>
      <c r="D347" s="15" t="n"/>
      <c r="E347" s="14" t="n"/>
      <c r="F347" s="22">
        <f>IF(E347="","",VLOOKUP(E347,Accounts!$A$2:$B$60,2,FALSE))</f>
        <v/>
      </c>
      <c r="G347" s="15" t="n"/>
      <c r="H347" s="15" t="n"/>
      <c r="I347" s="15" t="n"/>
      <c r="J347" s="17" t="n"/>
      <c r="K347" s="17" t="n"/>
      <c r="L347" s="18">
        <f>IF(J347="","",J347+K347)</f>
        <v/>
      </c>
      <c r="M347" s="17" t="n"/>
      <c r="N347" s="18">
        <f>IF(J347="","",L347-M347)</f>
        <v/>
      </c>
      <c r="O347" s="22">
        <f>IF(J347="","",IF(AND(K347&gt;0,I347&lt;&gt;"Tax invoice"),"No input VAT without a tax invoice",IF(AND(M347=0,OR(AND(G347="Goods",J347&gt;20000),AND(G347="Services",J347&gt;10000))),"Check withholding",IF(AND(H347="Cash",N347&gt;50000),"Above ETB 50,000: pay through the bank",""))))</f>
        <v/>
      </c>
    </row>
    <row r="348">
      <c r="A348" s="16" t="n"/>
      <c r="B348" s="15" t="n"/>
      <c r="C348" s="15" t="n"/>
      <c r="D348" s="15" t="n"/>
      <c r="E348" s="14" t="n"/>
      <c r="F348" s="22">
        <f>IF(E348="","",VLOOKUP(E348,Accounts!$A$2:$B$60,2,FALSE))</f>
        <v/>
      </c>
      <c r="G348" s="15" t="n"/>
      <c r="H348" s="15" t="n"/>
      <c r="I348" s="15" t="n"/>
      <c r="J348" s="17" t="n"/>
      <c r="K348" s="17" t="n"/>
      <c r="L348" s="18">
        <f>IF(J348="","",J348+K348)</f>
        <v/>
      </c>
      <c r="M348" s="17" t="n"/>
      <c r="N348" s="18">
        <f>IF(J348="","",L348-M348)</f>
        <v/>
      </c>
      <c r="O348" s="22">
        <f>IF(J348="","",IF(AND(K348&gt;0,I348&lt;&gt;"Tax invoice"),"No input VAT without a tax invoice",IF(AND(M348=0,OR(AND(G348="Goods",J348&gt;20000),AND(G348="Services",J348&gt;10000))),"Check withholding",IF(AND(H348="Cash",N348&gt;50000),"Above ETB 50,000: pay through the bank",""))))</f>
        <v/>
      </c>
    </row>
    <row r="349">
      <c r="A349" s="16" t="n"/>
      <c r="B349" s="15" t="n"/>
      <c r="C349" s="15" t="n"/>
      <c r="D349" s="15" t="n"/>
      <c r="E349" s="14" t="n"/>
      <c r="F349" s="22">
        <f>IF(E349="","",VLOOKUP(E349,Accounts!$A$2:$B$60,2,FALSE))</f>
        <v/>
      </c>
      <c r="G349" s="15" t="n"/>
      <c r="H349" s="15" t="n"/>
      <c r="I349" s="15" t="n"/>
      <c r="J349" s="17" t="n"/>
      <c r="K349" s="17" t="n"/>
      <c r="L349" s="18">
        <f>IF(J349="","",J349+K349)</f>
        <v/>
      </c>
      <c r="M349" s="17" t="n"/>
      <c r="N349" s="18">
        <f>IF(J349="","",L349-M349)</f>
        <v/>
      </c>
      <c r="O349" s="22">
        <f>IF(J349="","",IF(AND(K349&gt;0,I349&lt;&gt;"Tax invoice"),"No input VAT without a tax invoice",IF(AND(M349=0,OR(AND(G349="Goods",J349&gt;20000),AND(G349="Services",J349&gt;10000))),"Check withholding",IF(AND(H349="Cash",N349&gt;50000),"Above ETB 50,000: pay through the bank",""))))</f>
        <v/>
      </c>
    </row>
    <row r="350">
      <c r="A350" s="16" t="n"/>
      <c r="B350" s="15" t="n"/>
      <c r="C350" s="15" t="n"/>
      <c r="D350" s="15" t="n"/>
      <c r="E350" s="14" t="n"/>
      <c r="F350" s="22">
        <f>IF(E350="","",VLOOKUP(E350,Accounts!$A$2:$B$60,2,FALSE))</f>
        <v/>
      </c>
      <c r="G350" s="15" t="n"/>
      <c r="H350" s="15" t="n"/>
      <c r="I350" s="15" t="n"/>
      <c r="J350" s="17" t="n"/>
      <c r="K350" s="17" t="n"/>
      <c r="L350" s="18">
        <f>IF(J350="","",J350+K350)</f>
        <v/>
      </c>
      <c r="M350" s="17" t="n"/>
      <c r="N350" s="18">
        <f>IF(J350="","",L350-M350)</f>
        <v/>
      </c>
      <c r="O350" s="22">
        <f>IF(J350="","",IF(AND(K350&gt;0,I350&lt;&gt;"Tax invoice"),"No input VAT without a tax invoice",IF(AND(M350=0,OR(AND(G350="Goods",J350&gt;20000),AND(G350="Services",J350&gt;10000))),"Check withholding",IF(AND(H350="Cash",N350&gt;50000),"Above ETB 50,000: pay through the bank",""))))</f>
        <v/>
      </c>
    </row>
    <row r="351">
      <c r="A351" s="16" t="n"/>
      <c r="B351" s="15" t="n"/>
      <c r="C351" s="15" t="n"/>
      <c r="D351" s="15" t="n"/>
      <c r="E351" s="14" t="n"/>
      <c r="F351" s="22">
        <f>IF(E351="","",VLOOKUP(E351,Accounts!$A$2:$B$60,2,FALSE))</f>
        <v/>
      </c>
      <c r="G351" s="15" t="n"/>
      <c r="H351" s="15" t="n"/>
      <c r="I351" s="15" t="n"/>
      <c r="J351" s="17" t="n"/>
      <c r="K351" s="17" t="n"/>
      <c r="L351" s="18">
        <f>IF(J351="","",J351+K351)</f>
        <v/>
      </c>
      <c r="M351" s="17" t="n"/>
      <c r="N351" s="18">
        <f>IF(J351="","",L351-M351)</f>
        <v/>
      </c>
      <c r="O351" s="22">
        <f>IF(J351="","",IF(AND(K351&gt;0,I351&lt;&gt;"Tax invoice"),"No input VAT without a tax invoice",IF(AND(M351=0,OR(AND(G351="Goods",J351&gt;20000),AND(G351="Services",J351&gt;10000))),"Check withholding",IF(AND(H351="Cash",N351&gt;50000),"Above ETB 50,000: pay through the bank",""))))</f>
        <v/>
      </c>
    </row>
    <row r="352">
      <c r="A352" s="16" t="n"/>
      <c r="B352" s="15" t="n"/>
      <c r="C352" s="15" t="n"/>
      <c r="D352" s="15" t="n"/>
      <c r="E352" s="14" t="n"/>
      <c r="F352" s="22">
        <f>IF(E352="","",VLOOKUP(E352,Accounts!$A$2:$B$60,2,FALSE))</f>
        <v/>
      </c>
      <c r="G352" s="15" t="n"/>
      <c r="H352" s="15" t="n"/>
      <c r="I352" s="15" t="n"/>
      <c r="J352" s="17" t="n"/>
      <c r="K352" s="17" t="n"/>
      <c r="L352" s="18">
        <f>IF(J352="","",J352+K352)</f>
        <v/>
      </c>
      <c r="M352" s="17" t="n"/>
      <c r="N352" s="18">
        <f>IF(J352="","",L352-M352)</f>
        <v/>
      </c>
      <c r="O352" s="22">
        <f>IF(J352="","",IF(AND(K352&gt;0,I352&lt;&gt;"Tax invoice"),"No input VAT without a tax invoice",IF(AND(M352=0,OR(AND(G352="Goods",J352&gt;20000),AND(G352="Services",J352&gt;10000))),"Check withholding",IF(AND(H352="Cash",N352&gt;50000),"Above ETB 50,000: pay through the bank",""))))</f>
        <v/>
      </c>
    </row>
    <row r="353">
      <c r="A353" s="16" t="n"/>
      <c r="B353" s="15" t="n"/>
      <c r="C353" s="15" t="n"/>
      <c r="D353" s="15" t="n"/>
      <c r="E353" s="14" t="n"/>
      <c r="F353" s="22">
        <f>IF(E353="","",VLOOKUP(E353,Accounts!$A$2:$B$60,2,FALSE))</f>
        <v/>
      </c>
      <c r="G353" s="15" t="n"/>
      <c r="H353" s="15" t="n"/>
      <c r="I353" s="15" t="n"/>
      <c r="J353" s="17" t="n"/>
      <c r="K353" s="17" t="n"/>
      <c r="L353" s="18">
        <f>IF(J353="","",J353+K353)</f>
        <v/>
      </c>
      <c r="M353" s="17" t="n"/>
      <c r="N353" s="18">
        <f>IF(J353="","",L353-M353)</f>
        <v/>
      </c>
      <c r="O353" s="22">
        <f>IF(J353="","",IF(AND(K353&gt;0,I353&lt;&gt;"Tax invoice"),"No input VAT without a tax invoice",IF(AND(M353=0,OR(AND(G353="Goods",J353&gt;20000),AND(G353="Services",J353&gt;10000))),"Check withholding",IF(AND(H353="Cash",N353&gt;50000),"Above ETB 50,000: pay through the bank",""))))</f>
        <v/>
      </c>
    </row>
    <row r="354">
      <c r="A354" s="16" t="n"/>
      <c r="B354" s="15" t="n"/>
      <c r="C354" s="15" t="n"/>
      <c r="D354" s="15" t="n"/>
      <c r="E354" s="14" t="n"/>
      <c r="F354" s="22">
        <f>IF(E354="","",VLOOKUP(E354,Accounts!$A$2:$B$60,2,FALSE))</f>
        <v/>
      </c>
      <c r="G354" s="15" t="n"/>
      <c r="H354" s="15" t="n"/>
      <c r="I354" s="15" t="n"/>
      <c r="J354" s="17" t="n"/>
      <c r="K354" s="17" t="n"/>
      <c r="L354" s="18">
        <f>IF(J354="","",J354+K354)</f>
        <v/>
      </c>
      <c r="M354" s="17" t="n"/>
      <c r="N354" s="18">
        <f>IF(J354="","",L354-M354)</f>
        <v/>
      </c>
      <c r="O354" s="22">
        <f>IF(J354="","",IF(AND(K354&gt;0,I354&lt;&gt;"Tax invoice"),"No input VAT without a tax invoice",IF(AND(M354=0,OR(AND(G354="Goods",J354&gt;20000),AND(G354="Services",J354&gt;10000))),"Check withholding",IF(AND(H354="Cash",N354&gt;50000),"Above ETB 50,000: pay through the bank",""))))</f>
        <v/>
      </c>
    </row>
    <row r="355">
      <c r="A355" s="16" t="n"/>
      <c r="B355" s="15" t="n"/>
      <c r="C355" s="15" t="n"/>
      <c r="D355" s="15" t="n"/>
      <c r="E355" s="14" t="n"/>
      <c r="F355" s="22">
        <f>IF(E355="","",VLOOKUP(E355,Accounts!$A$2:$B$60,2,FALSE))</f>
        <v/>
      </c>
      <c r="G355" s="15" t="n"/>
      <c r="H355" s="15" t="n"/>
      <c r="I355" s="15" t="n"/>
      <c r="J355" s="17" t="n"/>
      <c r="K355" s="17" t="n"/>
      <c r="L355" s="18">
        <f>IF(J355="","",J355+K355)</f>
        <v/>
      </c>
      <c r="M355" s="17" t="n"/>
      <c r="N355" s="18">
        <f>IF(J355="","",L355-M355)</f>
        <v/>
      </c>
      <c r="O355" s="22">
        <f>IF(J355="","",IF(AND(K355&gt;0,I355&lt;&gt;"Tax invoice"),"No input VAT without a tax invoice",IF(AND(M355=0,OR(AND(G355="Goods",J355&gt;20000),AND(G355="Services",J355&gt;10000))),"Check withholding",IF(AND(H355="Cash",N355&gt;50000),"Above ETB 50,000: pay through the bank",""))))</f>
        <v/>
      </c>
    </row>
    <row r="356">
      <c r="A356" s="16" t="n"/>
      <c r="B356" s="15" t="n"/>
      <c r="C356" s="15" t="n"/>
      <c r="D356" s="15" t="n"/>
      <c r="E356" s="14" t="n"/>
      <c r="F356" s="22">
        <f>IF(E356="","",VLOOKUP(E356,Accounts!$A$2:$B$60,2,FALSE))</f>
        <v/>
      </c>
      <c r="G356" s="15" t="n"/>
      <c r="H356" s="15" t="n"/>
      <c r="I356" s="15" t="n"/>
      <c r="J356" s="17" t="n"/>
      <c r="K356" s="17" t="n"/>
      <c r="L356" s="18">
        <f>IF(J356="","",J356+K356)</f>
        <v/>
      </c>
      <c r="M356" s="17" t="n"/>
      <c r="N356" s="18">
        <f>IF(J356="","",L356-M356)</f>
        <v/>
      </c>
      <c r="O356" s="22">
        <f>IF(J356="","",IF(AND(K356&gt;0,I356&lt;&gt;"Tax invoice"),"No input VAT without a tax invoice",IF(AND(M356=0,OR(AND(G356="Goods",J356&gt;20000),AND(G356="Services",J356&gt;10000))),"Check withholding",IF(AND(H356="Cash",N356&gt;50000),"Above ETB 50,000: pay through the bank",""))))</f>
        <v/>
      </c>
    </row>
    <row r="357">
      <c r="A357" s="16" t="n"/>
      <c r="B357" s="15" t="n"/>
      <c r="C357" s="15" t="n"/>
      <c r="D357" s="15" t="n"/>
      <c r="E357" s="14" t="n"/>
      <c r="F357" s="22">
        <f>IF(E357="","",VLOOKUP(E357,Accounts!$A$2:$B$60,2,FALSE))</f>
        <v/>
      </c>
      <c r="G357" s="15" t="n"/>
      <c r="H357" s="15" t="n"/>
      <c r="I357" s="15" t="n"/>
      <c r="J357" s="17" t="n"/>
      <c r="K357" s="17" t="n"/>
      <c r="L357" s="18">
        <f>IF(J357="","",J357+K357)</f>
        <v/>
      </c>
      <c r="M357" s="17" t="n"/>
      <c r="N357" s="18">
        <f>IF(J357="","",L357-M357)</f>
        <v/>
      </c>
      <c r="O357" s="22">
        <f>IF(J357="","",IF(AND(K357&gt;0,I357&lt;&gt;"Tax invoice"),"No input VAT without a tax invoice",IF(AND(M357=0,OR(AND(G357="Goods",J357&gt;20000),AND(G357="Services",J357&gt;10000))),"Check withholding",IF(AND(H357="Cash",N357&gt;50000),"Above ETB 50,000: pay through the bank",""))))</f>
        <v/>
      </c>
    </row>
    <row r="358">
      <c r="A358" s="16" t="n"/>
      <c r="B358" s="15" t="n"/>
      <c r="C358" s="15" t="n"/>
      <c r="D358" s="15" t="n"/>
      <c r="E358" s="14" t="n"/>
      <c r="F358" s="22">
        <f>IF(E358="","",VLOOKUP(E358,Accounts!$A$2:$B$60,2,FALSE))</f>
        <v/>
      </c>
      <c r="G358" s="15" t="n"/>
      <c r="H358" s="15" t="n"/>
      <c r="I358" s="15" t="n"/>
      <c r="J358" s="17" t="n"/>
      <c r="K358" s="17" t="n"/>
      <c r="L358" s="18">
        <f>IF(J358="","",J358+K358)</f>
        <v/>
      </c>
      <c r="M358" s="17" t="n"/>
      <c r="N358" s="18">
        <f>IF(J358="","",L358-M358)</f>
        <v/>
      </c>
      <c r="O358" s="22">
        <f>IF(J358="","",IF(AND(K358&gt;0,I358&lt;&gt;"Tax invoice"),"No input VAT without a tax invoice",IF(AND(M358=0,OR(AND(G358="Goods",J358&gt;20000),AND(G358="Services",J358&gt;10000))),"Check withholding",IF(AND(H358="Cash",N358&gt;50000),"Above ETB 50,000: pay through the bank",""))))</f>
        <v/>
      </c>
    </row>
    <row r="359">
      <c r="A359" s="16" t="n"/>
      <c r="B359" s="15" t="n"/>
      <c r="C359" s="15" t="n"/>
      <c r="D359" s="15" t="n"/>
      <c r="E359" s="14" t="n"/>
      <c r="F359" s="22">
        <f>IF(E359="","",VLOOKUP(E359,Accounts!$A$2:$B$60,2,FALSE))</f>
        <v/>
      </c>
      <c r="G359" s="15" t="n"/>
      <c r="H359" s="15" t="n"/>
      <c r="I359" s="15" t="n"/>
      <c r="J359" s="17" t="n"/>
      <c r="K359" s="17" t="n"/>
      <c r="L359" s="18">
        <f>IF(J359="","",J359+K359)</f>
        <v/>
      </c>
      <c r="M359" s="17" t="n"/>
      <c r="N359" s="18">
        <f>IF(J359="","",L359-M359)</f>
        <v/>
      </c>
      <c r="O359" s="22">
        <f>IF(J359="","",IF(AND(K359&gt;0,I359&lt;&gt;"Tax invoice"),"No input VAT without a tax invoice",IF(AND(M359=0,OR(AND(G359="Goods",J359&gt;20000),AND(G359="Services",J359&gt;10000))),"Check withholding",IF(AND(H359="Cash",N359&gt;50000),"Above ETB 50,000: pay through the bank",""))))</f>
        <v/>
      </c>
    </row>
    <row r="360">
      <c r="A360" s="16" t="n"/>
      <c r="B360" s="15" t="n"/>
      <c r="C360" s="15" t="n"/>
      <c r="D360" s="15" t="n"/>
      <c r="E360" s="14" t="n"/>
      <c r="F360" s="22">
        <f>IF(E360="","",VLOOKUP(E360,Accounts!$A$2:$B$60,2,FALSE))</f>
        <v/>
      </c>
      <c r="G360" s="15" t="n"/>
      <c r="H360" s="15" t="n"/>
      <c r="I360" s="15" t="n"/>
      <c r="J360" s="17" t="n"/>
      <c r="K360" s="17" t="n"/>
      <c r="L360" s="18">
        <f>IF(J360="","",J360+K360)</f>
        <v/>
      </c>
      <c r="M360" s="17" t="n"/>
      <c r="N360" s="18">
        <f>IF(J360="","",L360-M360)</f>
        <v/>
      </c>
      <c r="O360" s="22">
        <f>IF(J360="","",IF(AND(K360&gt;0,I360&lt;&gt;"Tax invoice"),"No input VAT without a tax invoice",IF(AND(M360=0,OR(AND(G360="Goods",J360&gt;20000),AND(G360="Services",J360&gt;10000))),"Check withholding",IF(AND(H360="Cash",N360&gt;50000),"Above ETB 50,000: pay through the bank",""))))</f>
        <v/>
      </c>
    </row>
    <row r="361">
      <c r="A361" s="16" t="n"/>
      <c r="B361" s="15" t="n"/>
      <c r="C361" s="15" t="n"/>
      <c r="D361" s="15" t="n"/>
      <c r="E361" s="14" t="n"/>
      <c r="F361" s="22">
        <f>IF(E361="","",VLOOKUP(E361,Accounts!$A$2:$B$60,2,FALSE))</f>
        <v/>
      </c>
      <c r="G361" s="15" t="n"/>
      <c r="H361" s="15" t="n"/>
      <c r="I361" s="15" t="n"/>
      <c r="J361" s="17" t="n"/>
      <c r="K361" s="17" t="n"/>
      <c r="L361" s="18">
        <f>IF(J361="","",J361+K361)</f>
        <v/>
      </c>
      <c r="M361" s="17" t="n"/>
      <c r="N361" s="18">
        <f>IF(J361="","",L361-M361)</f>
        <v/>
      </c>
      <c r="O361" s="22">
        <f>IF(J361="","",IF(AND(K361&gt;0,I361&lt;&gt;"Tax invoice"),"No input VAT without a tax invoice",IF(AND(M361=0,OR(AND(G361="Goods",J361&gt;20000),AND(G361="Services",J361&gt;10000))),"Check withholding",IF(AND(H361="Cash",N361&gt;50000),"Above ETB 50,000: pay through the bank",""))))</f>
        <v/>
      </c>
    </row>
    <row r="362">
      <c r="A362" s="16" t="n"/>
      <c r="B362" s="15" t="n"/>
      <c r="C362" s="15" t="n"/>
      <c r="D362" s="15" t="n"/>
      <c r="E362" s="14" t="n"/>
      <c r="F362" s="22">
        <f>IF(E362="","",VLOOKUP(E362,Accounts!$A$2:$B$60,2,FALSE))</f>
        <v/>
      </c>
      <c r="G362" s="15" t="n"/>
      <c r="H362" s="15" t="n"/>
      <c r="I362" s="15" t="n"/>
      <c r="J362" s="17" t="n"/>
      <c r="K362" s="17" t="n"/>
      <c r="L362" s="18">
        <f>IF(J362="","",J362+K362)</f>
        <v/>
      </c>
      <c r="M362" s="17" t="n"/>
      <c r="N362" s="18">
        <f>IF(J362="","",L362-M362)</f>
        <v/>
      </c>
      <c r="O362" s="22">
        <f>IF(J362="","",IF(AND(K362&gt;0,I362&lt;&gt;"Tax invoice"),"No input VAT without a tax invoice",IF(AND(M362=0,OR(AND(G362="Goods",J362&gt;20000),AND(G362="Services",J362&gt;10000))),"Check withholding",IF(AND(H362="Cash",N362&gt;50000),"Above ETB 50,000: pay through the bank",""))))</f>
        <v/>
      </c>
    </row>
    <row r="363">
      <c r="A363" s="16" t="n"/>
      <c r="B363" s="15" t="n"/>
      <c r="C363" s="15" t="n"/>
      <c r="D363" s="15" t="n"/>
      <c r="E363" s="14" t="n"/>
      <c r="F363" s="22">
        <f>IF(E363="","",VLOOKUP(E363,Accounts!$A$2:$B$60,2,FALSE))</f>
        <v/>
      </c>
      <c r="G363" s="15" t="n"/>
      <c r="H363" s="15" t="n"/>
      <c r="I363" s="15" t="n"/>
      <c r="J363" s="17" t="n"/>
      <c r="K363" s="17" t="n"/>
      <c r="L363" s="18">
        <f>IF(J363="","",J363+K363)</f>
        <v/>
      </c>
      <c r="M363" s="17" t="n"/>
      <c r="N363" s="18">
        <f>IF(J363="","",L363-M363)</f>
        <v/>
      </c>
      <c r="O363" s="22">
        <f>IF(J363="","",IF(AND(K363&gt;0,I363&lt;&gt;"Tax invoice"),"No input VAT without a tax invoice",IF(AND(M363=0,OR(AND(G363="Goods",J363&gt;20000),AND(G363="Services",J363&gt;10000))),"Check withholding",IF(AND(H363="Cash",N363&gt;50000),"Above ETB 50,000: pay through the bank",""))))</f>
        <v/>
      </c>
    </row>
    <row r="364">
      <c r="A364" s="16" t="n"/>
      <c r="B364" s="15" t="n"/>
      <c r="C364" s="15" t="n"/>
      <c r="D364" s="15" t="n"/>
      <c r="E364" s="14" t="n"/>
      <c r="F364" s="22">
        <f>IF(E364="","",VLOOKUP(E364,Accounts!$A$2:$B$60,2,FALSE))</f>
        <v/>
      </c>
      <c r="G364" s="15" t="n"/>
      <c r="H364" s="15" t="n"/>
      <c r="I364" s="15" t="n"/>
      <c r="J364" s="17" t="n"/>
      <c r="K364" s="17" t="n"/>
      <c r="L364" s="18">
        <f>IF(J364="","",J364+K364)</f>
        <v/>
      </c>
      <c r="M364" s="17" t="n"/>
      <c r="N364" s="18">
        <f>IF(J364="","",L364-M364)</f>
        <v/>
      </c>
      <c r="O364" s="22">
        <f>IF(J364="","",IF(AND(K364&gt;0,I364&lt;&gt;"Tax invoice"),"No input VAT without a tax invoice",IF(AND(M364=0,OR(AND(G364="Goods",J364&gt;20000),AND(G364="Services",J364&gt;10000))),"Check withholding",IF(AND(H364="Cash",N364&gt;50000),"Above ETB 50,000: pay through the bank",""))))</f>
        <v/>
      </c>
    </row>
    <row r="365">
      <c r="A365" s="16" t="n"/>
      <c r="B365" s="15" t="n"/>
      <c r="C365" s="15" t="n"/>
      <c r="D365" s="15" t="n"/>
      <c r="E365" s="14" t="n"/>
      <c r="F365" s="22">
        <f>IF(E365="","",VLOOKUP(E365,Accounts!$A$2:$B$60,2,FALSE))</f>
        <v/>
      </c>
      <c r="G365" s="15" t="n"/>
      <c r="H365" s="15" t="n"/>
      <c r="I365" s="15" t="n"/>
      <c r="J365" s="17" t="n"/>
      <c r="K365" s="17" t="n"/>
      <c r="L365" s="18">
        <f>IF(J365="","",J365+K365)</f>
        <v/>
      </c>
      <c r="M365" s="17" t="n"/>
      <c r="N365" s="18">
        <f>IF(J365="","",L365-M365)</f>
        <v/>
      </c>
      <c r="O365" s="22">
        <f>IF(J365="","",IF(AND(K365&gt;0,I365&lt;&gt;"Tax invoice"),"No input VAT without a tax invoice",IF(AND(M365=0,OR(AND(G365="Goods",J365&gt;20000),AND(G365="Services",J365&gt;10000))),"Check withholding",IF(AND(H365="Cash",N365&gt;50000),"Above ETB 50,000: pay through the bank",""))))</f>
        <v/>
      </c>
    </row>
    <row r="366">
      <c r="A366" s="16" t="n"/>
      <c r="B366" s="15" t="n"/>
      <c r="C366" s="15" t="n"/>
      <c r="D366" s="15" t="n"/>
      <c r="E366" s="14" t="n"/>
      <c r="F366" s="22">
        <f>IF(E366="","",VLOOKUP(E366,Accounts!$A$2:$B$60,2,FALSE))</f>
        <v/>
      </c>
      <c r="G366" s="15" t="n"/>
      <c r="H366" s="15" t="n"/>
      <c r="I366" s="15" t="n"/>
      <c r="J366" s="17" t="n"/>
      <c r="K366" s="17" t="n"/>
      <c r="L366" s="18">
        <f>IF(J366="","",J366+K366)</f>
        <v/>
      </c>
      <c r="M366" s="17" t="n"/>
      <c r="N366" s="18">
        <f>IF(J366="","",L366-M366)</f>
        <v/>
      </c>
      <c r="O366" s="22">
        <f>IF(J366="","",IF(AND(K366&gt;0,I366&lt;&gt;"Tax invoice"),"No input VAT without a tax invoice",IF(AND(M366=0,OR(AND(G366="Goods",J366&gt;20000),AND(G366="Services",J366&gt;10000))),"Check withholding",IF(AND(H366="Cash",N366&gt;50000),"Above ETB 50,000: pay through the bank",""))))</f>
        <v/>
      </c>
    </row>
    <row r="367">
      <c r="A367" s="16" t="n"/>
      <c r="B367" s="15" t="n"/>
      <c r="C367" s="15" t="n"/>
      <c r="D367" s="15" t="n"/>
      <c r="E367" s="14" t="n"/>
      <c r="F367" s="22">
        <f>IF(E367="","",VLOOKUP(E367,Accounts!$A$2:$B$60,2,FALSE))</f>
        <v/>
      </c>
      <c r="G367" s="15" t="n"/>
      <c r="H367" s="15" t="n"/>
      <c r="I367" s="15" t="n"/>
      <c r="J367" s="17" t="n"/>
      <c r="K367" s="17" t="n"/>
      <c r="L367" s="18">
        <f>IF(J367="","",J367+K367)</f>
        <v/>
      </c>
      <c r="M367" s="17" t="n"/>
      <c r="N367" s="18">
        <f>IF(J367="","",L367-M367)</f>
        <v/>
      </c>
      <c r="O367" s="22">
        <f>IF(J367="","",IF(AND(K367&gt;0,I367&lt;&gt;"Tax invoice"),"No input VAT without a tax invoice",IF(AND(M367=0,OR(AND(G367="Goods",J367&gt;20000),AND(G367="Services",J367&gt;10000))),"Check withholding",IF(AND(H367="Cash",N367&gt;50000),"Above ETB 50,000: pay through the bank",""))))</f>
        <v/>
      </c>
    </row>
    <row r="368">
      <c r="A368" s="16" t="n"/>
      <c r="B368" s="15" t="n"/>
      <c r="C368" s="15" t="n"/>
      <c r="D368" s="15" t="n"/>
      <c r="E368" s="14" t="n"/>
      <c r="F368" s="22">
        <f>IF(E368="","",VLOOKUP(E368,Accounts!$A$2:$B$60,2,FALSE))</f>
        <v/>
      </c>
      <c r="G368" s="15" t="n"/>
      <c r="H368" s="15" t="n"/>
      <c r="I368" s="15" t="n"/>
      <c r="J368" s="17" t="n"/>
      <c r="K368" s="17" t="n"/>
      <c r="L368" s="18">
        <f>IF(J368="","",J368+K368)</f>
        <v/>
      </c>
      <c r="M368" s="17" t="n"/>
      <c r="N368" s="18">
        <f>IF(J368="","",L368-M368)</f>
        <v/>
      </c>
      <c r="O368" s="22">
        <f>IF(J368="","",IF(AND(K368&gt;0,I368&lt;&gt;"Tax invoice"),"No input VAT without a tax invoice",IF(AND(M368=0,OR(AND(G368="Goods",J368&gt;20000),AND(G368="Services",J368&gt;10000))),"Check withholding",IF(AND(H368="Cash",N368&gt;50000),"Above ETB 50,000: pay through the bank",""))))</f>
        <v/>
      </c>
    </row>
    <row r="369">
      <c r="A369" s="16" t="n"/>
      <c r="B369" s="15" t="n"/>
      <c r="C369" s="15" t="n"/>
      <c r="D369" s="15" t="n"/>
      <c r="E369" s="14" t="n"/>
      <c r="F369" s="22">
        <f>IF(E369="","",VLOOKUP(E369,Accounts!$A$2:$B$60,2,FALSE))</f>
        <v/>
      </c>
      <c r="G369" s="15" t="n"/>
      <c r="H369" s="15" t="n"/>
      <c r="I369" s="15" t="n"/>
      <c r="J369" s="17" t="n"/>
      <c r="K369" s="17" t="n"/>
      <c r="L369" s="18">
        <f>IF(J369="","",J369+K369)</f>
        <v/>
      </c>
      <c r="M369" s="17" t="n"/>
      <c r="N369" s="18">
        <f>IF(J369="","",L369-M369)</f>
        <v/>
      </c>
      <c r="O369" s="22">
        <f>IF(J369="","",IF(AND(K369&gt;0,I369&lt;&gt;"Tax invoice"),"No input VAT without a tax invoice",IF(AND(M369=0,OR(AND(G369="Goods",J369&gt;20000),AND(G369="Services",J369&gt;10000))),"Check withholding",IF(AND(H369="Cash",N369&gt;50000),"Above ETB 50,000: pay through the bank",""))))</f>
        <v/>
      </c>
    </row>
    <row r="370">
      <c r="A370" s="16" t="n"/>
      <c r="B370" s="15" t="n"/>
      <c r="C370" s="15" t="n"/>
      <c r="D370" s="15" t="n"/>
      <c r="E370" s="14" t="n"/>
      <c r="F370" s="22">
        <f>IF(E370="","",VLOOKUP(E370,Accounts!$A$2:$B$60,2,FALSE))</f>
        <v/>
      </c>
      <c r="G370" s="15" t="n"/>
      <c r="H370" s="15" t="n"/>
      <c r="I370" s="15" t="n"/>
      <c r="J370" s="17" t="n"/>
      <c r="K370" s="17" t="n"/>
      <c r="L370" s="18">
        <f>IF(J370="","",J370+K370)</f>
        <v/>
      </c>
      <c r="M370" s="17" t="n"/>
      <c r="N370" s="18">
        <f>IF(J370="","",L370-M370)</f>
        <v/>
      </c>
      <c r="O370" s="22">
        <f>IF(J370="","",IF(AND(K370&gt;0,I370&lt;&gt;"Tax invoice"),"No input VAT without a tax invoice",IF(AND(M370=0,OR(AND(G370="Goods",J370&gt;20000),AND(G370="Services",J370&gt;10000))),"Check withholding",IF(AND(H370="Cash",N370&gt;50000),"Above ETB 50,000: pay through the bank",""))))</f>
        <v/>
      </c>
    </row>
    <row r="371">
      <c r="A371" s="16" t="n"/>
      <c r="B371" s="15" t="n"/>
      <c r="C371" s="15" t="n"/>
      <c r="D371" s="15" t="n"/>
      <c r="E371" s="14" t="n"/>
      <c r="F371" s="22">
        <f>IF(E371="","",VLOOKUP(E371,Accounts!$A$2:$B$60,2,FALSE))</f>
        <v/>
      </c>
      <c r="G371" s="15" t="n"/>
      <c r="H371" s="15" t="n"/>
      <c r="I371" s="15" t="n"/>
      <c r="J371" s="17" t="n"/>
      <c r="K371" s="17" t="n"/>
      <c r="L371" s="18">
        <f>IF(J371="","",J371+K371)</f>
        <v/>
      </c>
      <c r="M371" s="17" t="n"/>
      <c r="N371" s="18">
        <f>IF(J371="","",L371-M371)</f>
        <v/>
      </c>
      <c r="O371" s="22">
        <f>IF(J371="","",IF(AND(K371&gt;0,I371&lt;&gt;"Tax invoice"),"No input VAT without a tax invoice",IF(AND(M371=0,OR(AND(G371="Goods",J371&gt;20000),AND(G371="Services",J371&gt;10000))),"Check withholding",IF(AND(H371="Cash",N371&gt;50000),"Above ETB 50,000: pay through the bank",""))))</f>
        <v/>
      </c>
    </row>
    <row r="372">
      <c r="A372" s="16" t="n"/>
      <c r="B372" s="15" t="n"/>
      <c r="C372" s="15" t="n"/>
      <c r="D372" s="15" t="n"/>
      <c r="E372" s="14" t="n"/>
      <c r="F372" s="22">
        <f>IF(E372="","",VLOOKUP(E372,Accounts!$A$2:$B$60,2,FALSE))</f>
        <v/>
      </c>
      <c r="G372" s="15" t="n"/>
      <c r="H372" s="15" t="n"/>
      <c r="I372" s="15" t="n"/>
      <c r="J372" s="17" t="n"/>
      <c r="K372" s="17" t="n"/>
      <c r="L372" s="18">
        <f>IF(J372="","",J372+K372)</f>
        <v/>
      </c>
      <c r="M372" s="17" t="n"/>
      <c r="N372" s="18">
        <f>IF(J372="","",L372-M372)</f>
        <v/>
      </c>
      <c r="O372" s="22">
        <f>IF(J372="","",IF(AND(K372&gt;0,I372&lt;&gt;"Tax invoice"),"No input VAT without a tax invoice",IF(AND(M372=0,OR(AND(G372="Goods",J372&gt;20000),AND(G372="Services",J372&gt;10000))),"Check withholding",IF(AND(H372="Cash",N372&gt;50000),"Above ETB 50,000: pay through the bank",""))))</f>
        <v/>
      </c>
    </row>
    <row r="373">
      <c r="A373" s="16" t="n"/>
      <c r="B373" s="15" t="n"/>
      <c r="C373" s="15" t="n"/>
      <c r="D373" s="15" t="n"/>
      <c r="E373" s="14" t="n"/>
      <c r="F373" s="22">
        <f>IF(E373="","",VLOOKUP(E373,Accounts!$A$2:$B$60,2,FALSE))</f>
        <v/>
      </c>
      <c r="G373" s="15" t="n"/>
      <c r="H373" s="15" t="n"/>
      <c r="I373" s="15" t="n"/>
      <c r="J373" s="17" t="n"/>
      <c r="K373" s="17" t="n"/>
      <c r="L373" s="18">
        <f>IF(J373="","",J373+K373)</f>
        <v/>
      </c>
      <c r="M373" s="17" t="n"/>
      <c r="N373" s="18">
        <f>IF(J373="","",L373-M373)</f>
        <v/>
      </c>
      <c r="O373" s="22">
        <f>IF(J373="","",IF(AND(K373&gt;0,I373&lt;&gt;"Tax invoice"),"No input VAT without a tax invoice",IF(AND(M373=0,OR(AND(G373="Goods",J373&gt;20000),AND(G373="Services",J373&gt;10000))),"Check withholding",IF(AND(H373="Cash",N373&gt;50000),"Above ETB 50,000: pay through the bank",""))))</f>
        <v/>
      </c>
    </row>
    <row r="374">
      <c r="A374" s="16" t="n"/>
      <c r="B374" s="15" t="n"/>
      <c r="C374" s="15" t="n"/>
      <c r="D374" s="15" t="n"/>
      <c r="E374" s="14" t="n"/>
      <c r="F374" s="22">
        <f>IF(E374="","",VLOOKUP(E374,Accounts!$A$2:$B$60,2,FALSE))</f>
        <v/>
      </c>
      <c r="G374" s="15" t="n"/>
      <c r="H374" s="15" t="n"/>
      <c r="I374" s="15" t="n"/>
      <c r="J374" s="17" t="n"/>
      <c r="K374" s="17" t="n"/>
      <c r="L374" s="18">
        <f>IF(J374="","",J374+K374)</f>
        <v/>
      </c>
      <c r="M374" s="17" t="n"/>
      <c r="N374" s="18">
        <f>IF(J374="","",L374-M374)</f>
        <v/>
      </c>
      <c r="O374" s="22">
        <f>IF(J374="","",IF(AND(K374&gt;0,I374&lt;&gt;"Tax invoice"),"No input VAT without a tax invoice",IF(AND(M374=0,OR(AND(G374="Goods",J374&gt;20000),AND(G374="Services",J374&gt;10000))),"Check withholding",IF(AND(H374="Cash",N374&gt;50000),"Above ETB 50,000: pay through the bank",""))))</f>
        <v/>
      </c>
    </row>
    <row r="375">
      <c r="A375" s="16" t="n"/>
      <c r="B375" s="15" t="n"/>
      <c r="C375" s="15" t="n"/>
      <c r="D375" s="15" t="n"/>
      <c r="E375" s="14" t="n"/>
      <c r="F375" s="22">
        <f>IF(E375="","",VLOOKUP(E375,Accounts!$A$2:$B$60,2,FALSE))</f>
        <v/>
      </c>
      <c r="G375" s="15" t="n"/>
      <c r="H375" s="15" t="n"/>
      <c r="I375" s="15" t="n"/>
      <c r="J375" s="17" t="n"/>
      <c r="K375" s="17" t="n"/>
      <c r="L375" s="18">
        <f>IF(J375="","",J375+K375)</f>
        <v/>
      </c>
      <c r="M375" s="17" t="n"/>
      <c r="N375" s="18">
        <f>IF(J375="","",L375-M375)</f>
        <v/>
      </c>
      <c r="O375" s="22">
        <f>IF(J375="","",IF(AND(K375&gt;0,I375&lt;&gt;"Tax invoice"),"No input VAT without a tax invoice",IF(AND(M375=0,OR(AND(G375="Goods",J375&gt;20000),AND(G375="Services",J375&gt;10000))),"Check withholding",IF(AND(H375="Cash",N375&gt;50000),"Above ETB 50,000: pay through the bank",""))))</f>
        <v/>
      </c>
    </row>
    <row r="376">
      <c r="A376" s="16" t="n"/>
      <c r="B376" s="15" t="n"/>
      <c r="C376" s="15" t="n"/>
      <c r="D376" s="15" t="n"/>
      <c r="E376" s="14" t="n"/>
      <c r="F376" s="22">
        <f>IF(E376="","",VLOOKUP(E376,Accounts!$A$2:$B$60,2,FALSE))</f>
        <v/>
      </c>
      <c r="G376" s="15" t="n"/>
      <c r="H376" s="15" t="n"/>
      <c r="I376" s="15" t="n"/>
      <c r="J376" s="17" t="n"/>
      <c r="K376" s="17" t="n"/>
      <c r="L376" s="18">
        <f>IF(J376="","",J376+K376)</f>
        <v/>
      </c>
      <c r="M376" s="17" t="n"/>
      <c r="N376" s="18">
        <f>IF(J376="","",L376-M376)</f>
        <v/>
      </c>
      <c r="O376" s="22">
        <f>IF(J376="","",IF(AND(K376&gt;0,I376&lt;&gt;"Tax invoice"),"No input VAT without a tax invoice",IF(AND(M376=0,OR(AND(G376="Goods",J376&gt;20000),AND(G376="Services",J376&gt;10000))),"Check withholding",IF(AND(H376="Cash",N376&gt;50000),"Above ETB 50,000: pay through the bank",""))))</f>
        <v/>
      </c>
    </row>
    <row r="377">
      <c r="A377" s="16" t="n"/>
      <c r="B377" s="15" t="n"/>
      <c r="C377" s="15" t="n"/>
      <c r="D377" s="15" t="n"/>
      <c r="E377" s="14" t="n"/>
      <c r="F377" s="22">
        <f>IF(E377="","",VLOOKUP(E377,Accounts!$A$2:$B$60,2,FALSE))</f>
        <v/>
      </c>
      <c r="G377" s="15" t="n"/>
      <c r="H377" s="15" t="n"/>
      <c r="I377" s="15" t="n"/>
      <c r="J377" s="17" t="n"/>
      <c r="K377" s="17" t="n"/>
      <c r="L377" s="18">
        <f>IF(J377="","",J377+K377)</f>
        <v/>
      </c>
      <c r="M377" s="17" t="n"/>
      <c r="N377" s="18">
        <f>IF(J377="","",L377-M377)</f>
        <v/>
      </c>
      <c r="O377" s="22">
        <f>IF(J377="","",IF(AND(K377&gt;0,I377&lt;&gt;"Tax invoice"),"No input VAT without a tax invoice",IF(AND(M377=0,OR(AND(G377="Goods",J377&gt;20000),AND(G377="Services",J377&gt;10000))),"Check withholding",IF(AND(H377="Cash",N377&gt;50000),"Above ETB 50,000: pay through the bank",""))))</f>
        <v/>
      </c>
    </row>
    <row r="378">
      <c r="A378" s="16" t="n"/>
      <c r="B378" s="15" t="n"/>
      <c r="C378" s="15" t="n"/>
      <c r="D378" s="15" t="n"/>
      <c r="E378" s="14" t="n"/>
      <c r="F378" s="22">
        <f>IF(E378="","",VLOOKUP(E378,Accounts!$A$2:$B$60,2,FALSE))</f>
        <v/>
      </c>
      <c r="G378" s="15" t="n"/>
      <c r="H378" s="15" t="n"/>
      <c r="I378" s="15" t="n"/>
      <c r="J378" s="17" t="n"/>
      <c r="K378" s="17" t="n"/>
      <c r="L378" s="18">
        <f>IF(J378="","",J378+K378)</f>
        <v/>
      </c>
      <c r="M378" s="17" t="n"/>
      <c r="N378" s="18">
        <f>IF(J378="","",L378-M378)</f>
        <v/>
      </c>
      <c r="O378" s="22">
        <f>IF(J378="","",IF(AND(K378&gt;0,I378&lt;&gt;"Tax invoice"),"No input VAT without a tax invoice",IF(AND(M378=0,OR(AND(G378="Goods",J378&gt;20000),AND(G378="Services",J378&gt;10000))),"Check withholding",IF(AND(H378="Cash",N378&gt;50000),"Above ETB 50,000: pay through the bank",""))))</f>
        <v/>
      </c>
    </row>
    <row r="379">
      <c r="A379" s="16" t="n"/>
      <c r="B379" s="15" t="n"/>
      <c r="C379" s="15" t="n"/>
      <c r="D379" s="15" t="n"/>
      <c r="E379" s="14" t="n"/>
      <c r="F379" s="22">
        <f>IF(E379="","",VLOOKUP(E379,Accounts!$A$2:$B$60,2,FALSE))</f>
        <v/>
      </c>
      <c r="G379" s="15" t="n"/>
      <c r="H379" s="15" t="n"/>
      <c r="I379" s="15" t="n"/>
      <c r="J379" s="17" t="n"/>
      <c r="K379" s="17" t="n"/>
      <c r="L379" s="18">
        <f>IF(J379="","",J379+K379)</f>
        <v/>
      </c>
      <c r="M379" s="17" t="n"/>
      <c r="N379" s="18">
        <f>IF(J379="","",L379-M379)</f>
        <v/>
      </c>
      <c r="O379" s="22">
        <f>IF(J379="","",IF(AND(K379&gt;0,I379&lt;&gt;"Tax invoice"),"No input VAT without a tax invoice",IF(AND(M379=0,OR(AND(G379="Goods",J379&gt;20000),AND(G379="Services",J379&gt;10000))),"Check withholding",IF(AND(H379="Cash",N379&gt;50000),"Above ETB 50,000: pay through the bank",""))))</f>
        <v/>
      </c>
    </row>
    <row r="380">
      <c r="A380" s="16" t="n"/>
      <c r="B380" s="15" t="n"/>
      <c r="C380" s="15" t="n"/>
      <c r="D380" s="15" t="n"/>
      <c r="E380" s="14" t="n"/>
      <c r="F380" s="22">
        <f>IF(E380="","",VLOOKUP(E380,Accounts!$A$2:$B$60,2,FALSE))</f>
        <v/>
      </c>
      <c r="G380" s="15" t="n"/>
      <c r="H380" s="15" t="n"/>
      <c r="I380" s="15" t="n"/>
      <c r="J380" s="17" t="n"/>
      <c r="K380" s="17" t="n"/>
      <c r="L380" s="18">
        <f>IF(J380="","",J380+K380)</f>
        <v/>
      </c>
      <c r="M380" s="17" t="n"/>
      <c r="N380" s="18">
        <f>IF(J380="","",L380-M380)</f>
        <v/>
      </c>
      <c r="O380" s="22">
        <f>IF(J380="","",IF(AND(K380&gt;0,I380&lt;&gt;"Tax invoice"),"No input VAT without a tax invoice",IF(AND(M380=0,OR(AND(G380="Goods",J380&gt;20000),AND(G380="Services",J380&gt;10000))),"Check withholding",IF(AND(H380="Cash",N380&gt;50000),"Above ETB 50,000: pay through the bank",""))))</f>
        <v/>
      </c>
    </row>
    <row r="381">
      <c r="A381" s="16" t="n"/>
      <c r="B381" s="15" t="n"/>
      <c r="C381" s="15" t="n"/>
      <c r="D381" s="15" t="n"/>
      <c r="E381" s="14" t="n"/>
      <c r="F381" s="22">
        <f>IF(E381="","",VLOOKUP(E381,Accounts!$A$2:$B$60,2,FALSE))</f>
        <v/>
      </c>
      <c r="G381" s="15" t="n"/>
      <c r="H381" s="15" t="n"/>
      <c r="I381" s="15" t="n"/>
      <c r="J381" s="17" t="n"/>
      <c r="K381" s="17" t="n"/>
      <c r="L381" s="18">
        <f>IF(J381="","",J381+K381)</f>
        <v/>
      </c>
      <c r="M381" s="17" t="n"/>
      <c r="N381" s="18">
        <f>IF(J381="","",L381-M381)</f>
        <v/>
      </c>
      <c r="O381" s="22">
        <f>IF(J381="","",IF(AND(K381&gt;0,I381&lt;&gt;"Tax invoice"),"No input VAT without a tax invoice",IF(AND(M381=0,OR(AND(G381="Goods",J381&gt;20000),AND(G381="Services",J381&gt;10000))),"Check withholding",IF(AND(H381="Cash",N381&gt;50000),"Above ETB 50,000: pay through the bank",""))))</f>
        <v/>
      </c>
    </row>
    <row r="382">
      <c r="A382" s="16" t="n"/>
      <c r="B382" s="15" t="n"/>
      <c r="C382" s="15" t="n"/>
      <c r="D382" s="15" t="n"/>
      <c r="E382" s="14" t="n"/>
      <c r="F382" s="22">
        <f>IF(E382="","",VLOOKUP(E382,Accounts!$A$2:$B$60,2,FALSE))</f>
        <v/>
      </c>
      <c r="G382" s="15" t="n"/>
      <c r="H382" s="15" t="n"/>
      <c r="I382" s="15" t="n"/>
      <c r="J382" s="17" t="n"/>
      <c r="K382" s="17" t="n"/>
      <c r="L382" s="18">
        <f>IF(J382="","",J382+K382)</f>
        <v/>
      </c>
      <c r="M382" s="17" t="n"/>
      <c r="N382" s="18">
        <f>IF(J382="","",L382-M382)</f>
        <v/>
      </c>
      <c r="O382" s="22">
        <f>IF(J382="","",IF(AND(K382&gt;0,I382&lt;&gt;"Tax invoice"),"No input VAT without a tax invoice",IF(AND(M382=0,OR(AND(G382="Goods",J382&gt;20000),AND(G382="Services",J382&gt;10000))),"Check withholding",IF(AND(H382="Cash",N382&gt;50000),"Above ETB 50,000: pay through the bank",""))))</f>
        <v/>
      </c>
    </row>
    <row r="383">
      <c r="A383" s="16" t="n"/>
      <c r="B383" s="15" t="n"/>
      <c r="C383" s="15" t="n"/>
      <c r="D383" s="15" t="n"/>
      <c r="E383" s="14" t="n"/>
      <c r="F383" s="22">
        <f>IF(E383="","",VLOOKUP(E383,Accounts!$A$2:$B$60,2,FALSE))</f>
        <v/>
      </c>
      <c r="G383" s="15" t="n"/>
      <c r="H383" s="15" t="n"/>
      <c r="I383" s="15" t="n"/>
      <c r="J383" s="17" t="n"/>
      <c r="K383" s="17" t="n"/>
      <c r="L383" s="18">
        <f>IF(J383="","",J383+K383)</f>
        <v/>
      </c>
      <c r="M383" s="17" t="n"/>
      <c r="N383" s="18">
        <f>IF(J383="","",L383-M383)</f>
        <v/>
      </c>
      <c r="O383" s="22">
        <f>IF(J383="","",IF(AND(K383&gt;0,I383&lt;&gt;"Tax invoice"),"No input VAT without a tax invoice",IF(AND(M383=0,OR(AND(G383="Goods",J383&gt;20000),AND(G383="Services",J383&gt;10000))),"Check withholding",IF(AND(H383="Cash",N383&gt;50000),"Above ETB 50,000: pay through the bank",""))))</f>
        <v/>
      </c>
    </row>
    <row r="384">
      <c r="A384" s="16" t="n"/>
      <c r="B384" s="15" t="n"/>
      <c r="C384" s="15" t="n"/>
      <c r="D384" s="15" t="n"/>
      <c r="E384" s="14" t="n"/>
      <c r="F384" s="22">
        <f>IF(E384="","",VLOOKUP(E384,Accounts!$A$2:$B$60,2,FALSE))</f>
        <v/>
      </c>
      <c r="G384" s="15" t="n"/>
      <c r="H384" s="15" t="n"/>
      <c r="I384" s="15" t="n"/>
      <c r="J384" s="17" t="n"/>
      <c r="K384" s="17" t="n"/>
      <c r="L384" s="18">
        <f>IF(J384="","",J384+K384)</f>
        <v/>
      </c>
      <c r="M384" s="17" t="n"/>
      <c r="N384" s="18">
        <f>IF(J384="","",L384-M384)</f>
        <v/>
      </c>
      <c r="O384" s="22">
        <f>IF(J384="","",IF(AND(K384&gt;0,I384&lt;&gt;"Tax invoice"),"No input VAT without a tax invoice",IF(AND(M384=0,OR(AND(G384="Goods",J384&gt;20000),AND(G384="Services",J384&gt;10000))),"Check withholding",IF(AND(H384="Cash",N384&gt;50000),"Above ETB 50,000: pay through the bank",""))))</f>
        <v/>
      </c>
    </row>
    <row r="385">
      <c r="A385" s="16" t="n"/>
      <c r="B385" s="15" t="n"/>
      <c r="C385" s="15" t="n"/>
      <c r="D385" s="15" t="n"/>
      <c r="E385" s="14" t="n"/>
      <c r="F385" s="22">
        <f>IF(E385="","",VLOOKUP(E385,Accounts!$A$2:$B$60,2,FALSE))</f>
        <v/>
      </c>
      <c r="G385" s="15" t="n"/>
      <c r="H385" s="15" t="n"/>
      <c r="I385" s="15" t="n"/>
      <c r="J385" s="17" t="n"/>
      <c r="K385" s="17" t="n"/>
      <c r="L385" s="18">
        <f>IF(J385="","",J385+K385)</f>
        <v/>
      </c>
      <c r="M385" s="17" t="n"/>
      <c r="N385" s="18">
        <f>IF(J385="","",L385-M385)</f>
        <v/>
      </c>
      <c r="O385" s="22">
        <f>IF(J385="","",IF(AND(K385&gt;0,I385&lt;&gt;"Tax invoice"),"No input VAT without a tax invoice",IF(AND(M385=0,OR(AND(G385="Goods",J385&gt;20000),AND(G385="Services",J385&gt;10000))),"Check withholding",IF(AND(H385="Cash",N385&gt;50000),"Above ETB 50,000: pay through the bank",""))))</f>
        <v/>
      </c>
    </row>
    <row r="386">
      <c r="A386" s="16" t="n"/>
      <c r="B386" s="15" t="n"/>
      <c r="C386" s="15" t="n"/>
      <c r="D386" s="15" t="n"/>
      <c r="E386" s="14" t="n"/>
      <c r="F386" s="22">
        <f>IF(E386="","",VLOOKUP(E386,Accounts!$A$2:$B$60,2,FALSE))</f>
        <v/>
      </c>
      <c r="G386" s="15" t="n"/>
      <c r="H386" s="15" t="n"/>
      <c r="I386" s="15" t="n"/>
      <c r="J386" s="17" t="n"/>
      <c r="K386" s="17" t="n"/>
      <c r="L386" s="18">
        <f>IF(J386="","",J386+K386)</f>
        <v/>
      </c>
      <c r="M386" s="17" t="n"/>
      <c r="N386" s="18">
        <f>IF(J386="","",L386-M386)</f>
        <v/>
      </c>
      <c r="O386" s="22">
        <f>IF(J386="","",IF(AND(K386&gt;0,I386&lt;&gt;"Tax invoice"),"No input VAT without a tax invoice",IF(AND(M386=0,OR(AND(G386="Goods",J386&gt;20000),AND(G386="Services",J386&gt;10000))),"Check withholding",IF(AND(H386="Cash",N386&gt;50000),"Above ETB 50,000: pay through the bank",""))))</f>
        <v/>
      </c>
    </row>
    <row r="387">
      <c r="A387" s="16" t="n"/>
      <c r="B387" s="15" t="n"/>
      <c r="C387" s="15" t="n"/>
      <c r="D387" s="15" t="n"/>
      <c r="E387" s="14" t="n"/>
      <c r="F387" s="22">
        <f>IF(E387="","",VLOOKUP(E387,Accounts!$A$2:$B$60,2,FALSE))</f>
        <v/>
      </c>
      <c r="G387" s="15" t="n"/>
      <c r="H387" s="15" t="n"/>
      <c r="I387" s="15" t="n"/>
      <c r="J387" s="17" t="n"/>
      <c r="K387" s="17" t="n"/>
      <c r="L387" s="18">
        <f>IF(J387="","",J387+K387)</f>
        <v/>
      </c>
      <c r="M387" s="17" t="n"/>
      <c r="N387" s="18">
        <f>IF(J387="","",L387-M387)</f>
        <v/>
      </c>
      <c r="O387" s="22">
        <f>IF(J387="","",IF(AND(K387&gt;0,I387&lt;&gt;"Tax invoice"),"No input VAT without a tax invoice",IF(AND(M387=0,OR(AND(G387="Goods",J387&gt;20000),AND(G387="Services",J387&gt;10000))),"Check withholding",IF(AND(H387="Cash",N387&gt;50000),"Above ETB 50,000: pay through the bank",""))))</f>
        <v/>
      </c>
    </row>
    <row r="388">
      <c r="A388" s="16" t="n"/>
      <c r="B388" s="15" t="n"/>
      <c r="C388" s="15" t="n"/>
      <c r="D388" s="15" t="n"/>
      <c r="E388" s="14" t="n"/>
      <c r="F388" s="22">
        <f>IF(E388="","",VLOOKUP(E388,Accounts!$A$2:$B$60,2,FALSE))</f>
        <v/>
      </c>
      <c r="G388" s="15" t="n"/>
      <c r="H388" s="15" t="n"/>
      <c r="I388" s="15" t="n"/>
      <c r="J388" s="17" t="n"/>
      <c r="K388" s="17" t="n"/>
      <c r="L388" s="18">
        <f>IF(J388="","",J388+K388)</f>
        <v/>
      </c>
      <c r="M388" s="17" t="n"/>
      <c r="N388" s="18">
        <f>IF(J388="","",L388-M388)</f>
        <v/>
      </c>
      <c r="O388" s="22">
        <f>IF(J388="","",IF(AND(K388&gt;0,I388&lt;&gt;"Tax invoice"),"No input VAT without a tax invoice",IF(AND(M388=0,OR(AND(G388="Goods",J388&gt;20000),AND(G388="Services",J388&gt;10000))),"Check withholding",IF(AND(H388="Cash",N388&gt;50000),"Above ETB 50,000: pay through the bank",""))))</f>
        <v/>
      </c>
    </row>
    <row r="389">
      <c r="A389" s="16" t="n"/>
      <c r="B389" s="15" t="n"/>
      <c r="C389" s="15" t="n"/>
      <c r="D389" s="15" t="n"/>
      <c r="E389" s="14" t="n"/>
      <c r="F389" s="22">
        <f>IF(E389="","",VLOOKUP(E389,Accounts!$A$2:$B$60,2,FALSE))</f>
        <v/>
      </c>
      <c r="G389" s="15" t="n"/>
      <c r="H389" s="15" t="n"/>
      <c r="I389" s="15" t="n"/>
      <c r="J389" s="17" t="n"/>
      <c r="K389" s="17" t="n"/>
      <c r="L389" s="18">
        <f>IF(J389="","",J389+K389)</f>
        <v/>
      </c>
      <c r="M389" s="17" t="n"/>
      <c r="N389" s="18">
        <f>IF(J389="","",L389-M389)</f>
        <v/>
      </c>
      <c r="O389" s="22">
        <f>IF(J389="","",IF(AND(K389&gt;0,I389&lt;&gt;"Tax invoice"),"No input VAT without a tax invoice",IF(AND(M389=0,OR(AND(G389="Goods",J389&gt;20000),AND(G389="Services",J389&gt;10000))),"Check withholding",IF(AND(H389="Cash",N389&gt;50000),"Above ETB 50,000: pay through the bank",""))))</f>
        <v/>
      </c>
    </row>
    <row r="390">
      <c r="A390" s="16" t="n"/>
      <c r="B390" s="15" t="n"/>
      <c r="C390" s="15" t="n"/>
      <c r="D390" s="15" t="n"/>
      <c r="E390" s="14" t="n"/>
      <c r="F390" s="22">
        <f>IF(E390="","",VLOOKUP(E390,Accounts!$A$2:$B$60,2,FALSE))</f>
        <v/>
      </c>
      <c r="G390" s="15" t="n"/>
      <c r="H390" s="15" t="n"/>
      <c r="I390" s="15" t="n"/>
      <c r="J390" s="17" t="n"/>
      <c r="K390" s="17" t="n"/>
      <c r="L390" s="18">
        <f>IF(J390="","",J390+K390)</f>
        <v/>
      </c>
      <c r="M390" s="17" t="n"/>
      <c r="N390" s="18">
        <f>IF(J390="","",L390-M390)</f>
        <v/>
      </c>
      <c r="O390" s="22">
        <f>IF(J390="","",IF(AND(K390&gt;0,I390&lt;&gt;"Tax invoice"),"No input VAT without a tax invoice",IF(AND(M390=0,OR(AND(G390="Goods",J390&gt;20000),AND(G390="Services",J390&gt;10000))),"Check withholding",IF(AND(H390="Cash",N390&gt;50000),"Above ETB 50,000: pay through the bank",""))))</f>
        <v/>
      </c>
    </row>
    <row r="391">
      <c r="A391" s="16" t="n"/>
      <c r="B391" s="15" t="n"/>
      <c r="C391" s="15" t="n"/>
      <c r="D391" s="15" t="n"/>
      <c r="E391" s="14" t="n"/>
      <c r="F391" s="22">
        <f>IF(E391="","",VLOOKUP(E391,Accounts!$A$2:$B$60,2,FALSE))</f>
        <v/>
      </c>
      <c r="G391" s="15" t="n"/>
      <c r="H391" s="15" t="n"/>
      <c r="I391" s="15" t="n"/>
      <c r="J391" s="17" t="n"/>
      <c r="K391" s="17" t="n"/>
      <c r="L391" s="18">
        <f>IF(J391="","",J391+K391)</f>
        <v/>
      </c>
      <c r="M391" s="17" t="n"/>
      <c r="N391" s="18">
        <f>IF(J391="","",L391-M391)</f>
        <v/>
      </c>
      <c r="O391" s="22">
        <f>IF(J391="","",IF(AND(K391&gt;0,I391&lt;&gt;"Tax invoice"),"No input VAT without a tax invoice",IF(AND(M391=0,OR(AND(G391="Goods",J391&gt;20000),AND(G391="Services",J391&gt;10000))),"Check withholding",IF(AND(H391="Cash",N391&gt;50000),"Above ETB 50,000: pay through the bank",""))))</f>
        <v/>
      </c>
    </row>
    <row r="392">
      <c r="A392" s="16" t="n"/>
      <c r="B392" s="15" t="n"/>
      <c r="C392" s="15" t="n"/>
      <c r="D392" s="15" t="n"/>
      <c r="E392" s="14" t="n"/>
      <c r="F392" s="22">
        <f>IF(E392="","",VLOOKUP(E392,Accounts!$A$2:$B$60,2,FALSE))</f>
        <v/>
      </c>
      <c r="G392" s="15" t="n"/>
      <c r="H392" s="15" t="n"/>
      <c r="I392" s="15" t="n"/>
      <c r="J392" s="17" t="n"/>
      <c r="K392" s="17" t="n"/>
      <c r="L392" s="18">
        <f>IF(J392="","",J392+K392)</f>
        <v/>
      </c>
      <c r="M392" s="17" t="n"/>
      <c r="N392" s="18">
        <f>IF(J392="","",L392-M392)</f>
        <v/>
      </c>
      <c r="O392" s="22">
        <f>IF(J392="","",IF(AND(K392&gt;0,I392&lt;&gt;"Tax invoice"),"No input VAT without a tax invoice",IF(AND(M392=0,OR(AND(G392="Goods",J392&gt;20000),AND(G392="Services",J392&gt;10000))),"Check withholding",IF(AND(H392="Cash",N392&gt;50000),"Above ETB 50,000: pay through the bank",""))))</f>
        <v/>
      </c>
    </row>
    <row r="393">
      <c r="A393" s="16" t="n"/>
      <c r="B393" s="15" t="n"/>
      <c r="C393" s="15" t="n"/>
      <c r="D393" s="15" t="n"/>
      <c r="E393" s="14" t="n"/>
      <c r="F393" s="22">
        <f>IF(E393="","",VLOOKUP(E393,Accounts!$A$2:$B$60,2,FALSE))</f>
        <v/>
      </c>
      <c r="G393" s="15" t="n"/>
      <c r="H393" s="15" t="n"/>
      <c r="I393" s="15" t="n"/>
      <c r="J393" s="17" t="n"/>
      <c r="K393" s="17" t="n"/>
      <c r="L393" s="18">
        <f>IF(J393="","",J393+K393)</f>
        <v/>
      </c>
      <c r="M393" s="17" t="n"/>
      <c r="N393" s="18">
        <f>IF(J393="","",L393-M393)</f>
        <v/>
      </c>
      <c r="O393" s="22">
        <f>IF(J393="","",IF(AND(K393&gt;0,I393&lt;&gt;"Tax invoice"),"No input VAT without a tax invoice",IF(AND(M393=0,OR(AND(G393="Goods",J393&gt;20000),AND(G393="Services",J393&gt;10000))),"Check withholding",IF(AND(H393="Cash",N393&gt;50000),"Above ETB 50,000: pay through the bank",""))))</f>
        <v/>
      </c>
    </row>
    <row r="394">
      <c r="A394" s="16" t="n"/>
      <c r="B394" s="15" t="n"/>
      <c r="C394" s="15" t="n"/>
      <c r="D394" s="15" t="n"/>
      <c r="E394" s="14" t="n"/>
      <c r="F394" s="22">
        <f>IF(E394="","",VLOOKUP(E394,Accounts!$A$2:$B$60,2,FALSE))</f>
        <v/>
      </c>
      <c r="G394" s="15" t="n"/>
      <c r="H394" s="15" t="n"/>
      <c r="I394" s="15" t="n"/>
      <c r="J394" s="17" t="n"/>
      <c r="K394" s="17" t="n"/>
      <c r="L394" s="18">
        <f>IF(J394="","",J394+K394)</f>
        <v/>
      </c>
      <c r="M394" s="17" t="n"/>
      <c r="N394" s="18">
        <f>IF(J394="","",L394-M394)</f>
        <v/>
      </c>
      <c r="O394" s="22">
        <f>IF(J394="","",IF(AND(K394&gt;0,I394&lt;&gt;"Tax invoice"),"No input VAT without a tax invoice",IF(AND(M394=0,OR(AND(G394="Goods",J394&gt;20000),AND(G394="Services",J394&gt;10000))),"Check withholding",IF(AND(H394="Cash",N394&gt;50000),"Above ETB 50,000: pay through the bank",""))))</f>
        <v/>
      </c>
    </row>
    <row r="395">
      <c r="A395" s="16" t="n"/>
      <c r="B395" s="15" t="n"/>
      <c r="C395" s="15" t="n"/>
      <c r="D395" s="15" t="n"/>
      <c r="E395" s="14" t="n"/>
      <c r="F395" s="22">
        <f>IF(E395="","",VLOOKUP(E395,Accounts!$A$2:$B$60,2,FALSE))</f>
        <v/>
      </c>
      <c r="G395" s="15" t="n"/>
      <c r="H395" s="15" t="n"/>
      <c r="I395" s="15" t="n"/>
      <c r="J395" s="17" t="n"/>
      <c r="K395" s="17" t="n"/>
      <c r="L395" s="18">
        <f>IF(J395="","",J395+K395)</f>
        <v/>
      </c>
      <c r="M395" s="17" t="n"/>
      <c r="N395" s="18">
        <f>IF(J395="","",L395-M395)</f>
        <v/>
      </c>
      <c r="O395" s="22">
        <f>IF(J395="","",IF(AND(K395&gt;0,I395&lt;&gt;"Tax invoice"),"No input VAT without a tax invoice",IF(AND(M395=0,OR(AND(G395="Goods",J395&gt;20000),AND(G395="Services",J395&gt;10000))),"Check withholding",IF(AND(H395="Cash",N395&gt;50000),"Above ETB 50,000: pay through the bank",""))))</f>
        <v/>
      </c>
    </row>
    <row r="396">
      <c r="A396" s="16" t="n"/>
      <c r="B396" s="15" t="n"/>
      <c r="C396" s="15" t="n"/>
      <c r="D396" s="15" t="n"/>
      <c r="E396" s="14" t="n"/>
      <c r="F396" s="22">
        <f>IF(E396="","",VLOOKUP(E396,Accounts!$A$2:$B$60,2,FALSE))</f>
        <v/>
      </c>
      <c r="G396" s="15" t="n"/>
      <c r="H396" s="15" t="n"/>
      <c r="I396" s="15" t="n"/>
      <c r="J396" s="17" t="n"/>
      <c r="K396" s="17" t="n"/>
      <c r="L396" s="18">
        <f>IF(J396="","",J396+K396)</f>
        <v/>
      </c>
      <c r="M396" s="17" t="n"/>
      <c r="N396" s="18">
        <f>IF(J396="","",L396-M396)</f>
        <v/>
      </c>
      <c r="O396" s="22">
        <f>IF(J396="","",IF(AND(K396&gt;0,I396&lt;&gt;"Tax invoice"),"No input VAT without a tax invoice",IF(AND(M396=0,OR(AND(G396="Goods",J396&gt;20000),AND(G396="Services",J396&gt;10000))),"Check withholding",IF(AND(H396="Cash",N396&gt;50000),"Above ETB 50,000: pay through the bank",""))))</f>
        <v/>
      </c>
    </row>
    <row r="397">
      <c r="A397" s="16" t="n"/>
      <c r="B397" s="15" t="n"/>
      <c r="C397" s="15" t="n"/>
      <c r="D397" s="15" t="n"/>
      <c r="E397" s="14" t="n"/>
      <c r="F397" s="22">
        <f>IF(E397="","",VLOOKUP(E397,Accounts!$A$2:$B$60,2,FALSE))</f>
        <v/>
      </c>
      <c r="G397" s="15" t="n"/>
      <c r="H397" s="15" t="n"/>
      <c r="I397" s="15" t="n"/>
      <c r="J397" s="17" t="n"/>
      <c r="K397" s="17" t="n"/>
      <c r="L397" s="18">
        <f>IF(J397="","",J397+K397)</f>
        <v/>
      </c>
      <c r="M397" s="17" t="n"/>
      <c r="N397" s="18">
        <f>IF(J397="","",L397-M397)</f>
        <v/>
      </c>
      <c r="O397" s="22">
        <f>IF(J397="","",IF(AND(K397&gt;0,I397&lt;&gt;"Tax invoice"),"No input VAT without a tax invoice",IF(AND(M397=0,OR(AND(G397="Goods",J397&gt;20000),AND(G397="Services",J397&gt;10000))),"Check withholding",IF(AND(H397="Cash",N397&gt;50000),"Above ETB 50,000: pay through the bank",""))))</f>
        <v/>
      </c>
    </row>
    <row r="398">
      <c r="A398" s="16" t="n"/>
      <c r="B398" s="15" t="n"/>
      <c r="C398" s="15" t="n"/>
      <c r="D398" s="15" t="n"/>
      <c r="E398" s="14" t="n"/>
      <c r="F398" s="22">
        <f>IF(E398="","",VLOOKUP(E398,Accounts!$A$2:$B$60,2,FALSE))</f>
        <v/>
      </c>
      <c r="G398" s="15" t="n"/>
      <c r="H398" s="15" t="n"/>
      <c r="I398" s="15" t="n"/>
      <c r="J398" s="17" t="n"/>
      <c r="K398" s="17" t="n"/>
      <c r="L398" s="18">
        <f>IF(J398="","",J398+K398)</f>
        <v/>
      </c>
      <c r="M398" s="17" t="n"/>
      <c r="N398" s="18">
        <f>IF(J398="","",L398-M398)</f>
        <v/>
      </c>
      <c r="O398" s="22">
        <f>IF(J398="","",IF(AND(K398&gt;0,I398&lt;&gt;"Tax invoice"),"No input VAT without a tax invoice",IF(AND(M398=0,OR(AND(G398="Goods",J398&gt;20000),AND(G398="Services",J398&gt;10000))),"Check withholding",IF(AND(H398="Cash",N398&gt;50000),"Above ETB 50,000: pay through the bank",""))))</f>
        <v/>
      </c>
    </row>
    <row r="399">
      <c r="A399" s="16" t="n"/>
      <c r="B399" s="15" t="n"/>
      <c r="C399" s="15" t="n"/>
      <c r="D399" s="15" t="n"/>
      <c r="E399" s="14" t="n"/>
      <c r="F399" s="22">
        <f>IF(E399="","",VLOOKUP(E399,Accounts!$A$2:$B$60,2,FALSE))</f>
        <v/>
      </c>
      <c r="G399" s="15" t="n"/>
      <c r="H399" s="15" t="n"/>
      <c r="I399" s="15" t="n"/>
      <c r="J399" s="17" t="n"/>
      <c r="K399" s="17" t="n"/>
      <c r="L399" s="18">
        <f>IF(J399="","",J399+K399)</f>
        <v/>
      </c>
      <c r="M399" s="17" t="n"/>
      <c r="N399" s="18">
        <f>IF(J399="","",L399-M399)</f>
        <v/>
      </c>
      <c r="O399" s="22">
        <f>IF(J399="","",IF(AND(K399&gt;0,I399&lt;&gt;"Tax invoice"),"No input VAT without a tax invoice",IF(AND(M399=0,OR(AND(G399="Goods",J399&gt;20000),AND(G399="Services",J399&gt;10000))),"Check withholding",IF(AND(H399="Cash",N399&gt;50000),"Above ETB 50,000: pay through the bank",""))))</f>
        <v/>
      </c>
    </row>
    <row r="400">
      <c r="A400" s="16" t="n"/>
      <c r="B400" s="15" t="n"/>
      <c r="C400" s="15" t="n"/>
      <c r="D400" s="15" t="n"/>
      <c r="E400" s="14" t="n"/>
      <c r="F400" s="22">
        <f>IF(E400="","",VLOOKUP(E400,Accounts!$A$2:$B$60,2,FALSE))</f>
        <v/>
      </c>
      <c r="G400" s="15" t="n"/>
      <c r="H400" s="15" t="n"/>
      <c r="I400" s="15" t="n"/>
      <c r="J400" s="17" t="n"/>
      <c r="K400" s="17" t="n"/>
      <c r="L400" s="18">
        <f>IF(J400="","",J400+K400)</f>
        <v/>
      </c>
      <c r="M400" s="17" t="n"/>
      <c r="N400" s="18">
        <f>IF(J400="","",L400-M400)</f>
        <v/>
      </c>
      <c r="O400" s="22">
        <f>IF(J400="","",IF(AND(K400&gt;0,I400&lt;&gt;"Tax invoice"),"No input VAT without a tax invoice",IF(AND(M400=0,OR(AND(G400="Goods",J400&gt;20000),AND(G400="Services",J400&gt;10000))),"Check withholding",IF(AND(H400="Cash",N400&gt;50000),"Above ETB 50,000: pay through the bank",""))))</f>
        <v/>
      </c>
    </row>
    <row r="401">
      <c r="A401" s="16" t="n"/>
      <c r="B401" s="15" t="n"/>
      <c r="C401" s="15" t="n"/>
      <c r="D401" s="15" t="n"/>
      <c r="E401" s="14" t="n"/>
      <c r="F401" s="22">
        <f>IF(E401="","",VLOOKUP(E401,Accounts!$A$2:$B$60,2,FALSE))</f>
        <v/>
      </c>
      <c r="G401" s="15" t="n"/>
      <c r="H401" s="15" t="n"/>
      <c r="I401" s="15" t="n"/>
      <c r="J401" s="17" t="n"/>
      <c r="K401" s="17" t="n"/>
      <c r="L401" s="18">
        <f>IF(J401="","",J401+K401)</f>
        <v/>
      </c>
      <c r="M401" s="17" t="n"/>
      <c r="N401" s="18">
        <f>IF(J401="","",L401-M401)</f>
        <v/>
      </c>
      <c r="O401" s="22">
        <f>IF(J401="","",IF(AND(K401&gt;0,I401&lt;&gt;"Tax invoice"),"No input VAT without a tax invoice",IF(AND(M401=0,OR(AND(G401="Goods",J401&gt;20000),AND(G401="Services",J401&gt;10000))),"Check withholding",IF(AND(H401="Cash",N401&gt;50000),"Above ETB 50,000: pay through the bank",""))))</f>
        <v/>
      </c>
    </row>
    <row r="402">
      <c r="A402" s="16" t="n"/>
      <c r="B402" s="15" t="n"/>
      <c r="C402" s="15" t="n"/>
      <c r="D402" s="15" t="n"/>
      <c r="E402" s="14" t="n"/>
      <c r="F402" s="22">
        <f>IF(E402="","",VLOOKUP(E402,Accounts!$A$2:$B$60,2,FALSE))</f>
        <v/>
      </c>
      <c r="G402" s="15" t="n"/>
      <c r="H402" s="15" t="n"/>
      <c r="I402" s="15" t="n"/>
      <c r="J402" s="17" t="n"/>
      <c r="K402" s="17" t="n"/>
      <c r="L402" s="18">
        <f>IF(J402="","",J402+K402)</f>
        <v/>
      </c>
      <c r="M402" s="17" t="n"/>
      <c r="N402" s="18">
        <f>IF(J402="","",L402-M402)</f>
        <v/>
      </c>
      <c r="O402" s="22">
        <f>IF(J402="","",IF(AND(K402&gt;0,I402&lt;&gt;"Tax invoice"),"No input VAT without a tax invoice",IF(AND(M402=0,OR(AND(G402="Goods",J402&gt;20000),AND(G402="Services",J402&gt;10000))),"Check withholding",IF(AND(H402="Cash",N402&gt;50000),"Above ETB 50,000: pay through the bank",""))))</f>
        <v/>
      </c>
    </row>
    <row r="403">
      <c r="A403" s="16" t="n"/>
      <c r="B403" s="15" t="n"/>
      <c r="C403" s="15" t="n"/>
      <c r="D403" s="15" t="n"/>
      <c r="E403" s="14" t="n"/>
      <c r="F403" s="22">
        <f>IF(E403="","",VLOOKUP(E403,Accounts!$A$2:$B$60,2,FALSE))</f>
        <v/>
      </c>
      <c r="G403" s="15" t="n"/>
      <c r="H403" s="15" t="n"/>
      <c r="I403" s="15" t="n"/>
      <c r="J403" s="17" t="n"/>
      <c r="K403" s="17" t="n"/>
      <c r="L403" s="18">
        <f>IF(J403="","",J403+K403)</f>
        <v/>
      </c>
      <c r="M403" s="17" t="n"/>
      <c r="N403" s="18">
        <f>IF(J403="","",L403-M403)</f>
        <v/>
      </c>
      <c r="O403" s="22">
        <f>IF(J403="","",IF(AND(K403&gt;0,I403&lt;&gt;"Tax invoice"),"No input VAT without a tax invoice",IF(AND(M403=0,OR(AND(G403="Goods",J403&gt;20000),AND(G403="Services",J403&gt;10000))),"Check withholding",IF(AND(H403="Cash",N403&gt;50000),"Above ETB 50,000: pay through the bank",""))))</f>
        <v/>
      </c>
    </row>
    <row r="404">
      <c r="A404" s="16" t="n"/>
      <c r="B404" s="15" t="n"/>
      <c r="C404" s="15" t="n"/>
      <c r="D404" s="15" t="n"/>
      <c r="E404" s="14" t="n"/>
      <c r="F404" s="22">
        <f>IF(E404="","",VLOOKUP(E404,Accounts!$A$2:$B$60,2,FALSE))</f>
        <v/>
      </c>
      <c r="G404" s="15" t="n"/>
      <c r="H404" s="15" t="n"/>
      <c r="I404" s="15" t="n"/>
      <c r="J404" s="17" t="n"/>
      <c r="K404" s="17" t="n"/>
      <c r="L404" s="18">
        <f>IF(J404="","",J404+K404)</f>
        <v/>
      </c>
      <c r="M404" s="17" t="n"/>
      <c r="N404" s="18">
        <f>IF(J404="","",L404-M404)</f>
        <v/>
      </c>
      <c r="O404" s="22">
        <f>IF(J404="","",IF(AND(K404&gt;0,I404&lt;&gt;"Tax invoice"),"No input VAT without a tax invoice",IF(AND(M404=0,OR(AND(G404="Goods",J404&gt;20000),AND(G404="Services",J404&gt;10000))),"Check withholding",IF(AND(H404="Cash",N404&gt;50000),"Above ETB 50,000: pay through the bank",""))))</f>
        <v/>
      </c>
    </row>
    <row r="405">
      <c r="A405" s="16" t="n"/>
      <c r="B405" s="15" t="n"/>
      <c r="C405" s="15" t="n"/>
      <c r="D405" s="15" t="n"/>
      <c r="E405" s="14" t="n"/>
      <c r="F405" s="22">
        <f>IF(E405="","",VLOOKUP(E405,Accounts!$A$2:$B$60,2,FALSE))</f>
        <v/>
      </c>
      <c r="G405" s="15" t="n"/>
      <c r="H405" s="15" t="n"/>
      <c r="I405" s="15" t="n"/>
      <c r="J405" s="17" t="n"/>
      <c r="K405" s="17" t="n"/>
      <c r="L405" s="18">
        <f>IF(J405="","",J405+K405)</f>
        <v/>
      </c>
      <c r="M405" s="17" t="n"/>
      <c r="N405" s="18">
        <f>IF(J405="","",L405-M405)</f>
        <v/>
      </c>
      <c r="O405" s="22">
        <f>IF(J405="","",IF(AND(K405&gt;0,I405&lt;&gt;"Tax invoice"),"No input VAT without a tax invoice",IF(AND(M405=0,OR(AND(G405="Goods",J405&gt;20000),AND(G405="Services",J405&gt;10000))),"Check withholding",IF(AND(H405="Cash",N405&gt;50000),"Above ETB 50,000: pay through the bank",""))))</f>
        <v/>
      </c>
    </row>
    <row r="406">
      <c r="A406" s="16" t="n"/>
      <c r="B406" s="15" t="n"/>
      <c r="C406" s="15" t="n"/>
      <c r="D406" s="15" t="n"/>
      <c r="E406" s="14" t="n"/>
      <c r="F406" s="22">
        <f>IF(E406="","",VLOOKUP(E406,Accounts!$A$2:$B$60,2,FALSE))</f>
        <v/>
      </c>
      <c r="G406" s="15" t="n"/>
      <c r="H406" s="15" t="n"/>
      <c r="I406" s="15" t="n"/>
      <c r="J406" s="17" t="n"/>
      <c r="K406" s="17" t="n"/>
      <c r="L406" s="18">
        <f>IF(J406="","",J406+K406)</f>
        <v/>
      </c>
      <c r="M406" s="17" t="n"/>
      <c r="N406" s="18">
        <f>IF(J406="","",L406-M406)</f>
        <v/>
      </c>
      <c r="O406" s="22">
        <f>IF(J406="","",IF(AND(K406&gt;0,I406&lt;&gt;"Tax invoice"),"No input VAT without a tax invoice",IF(AND(M406=0,OR(AND(G406="Goods",J406&gt;20000),AND(G406="Services",J406&gt;10000))),"Check withholding",IF(AND(H406="Cash",N406&gt;50000),"Above ETB 50,000: pay through the bank",""))))</f>
        <v/>
      </c>
    </row>
    <row r="407">
      <c r="A407" s="16" t="n"/>
      <c r="B407" s="15" t="n"/>
      <c r="C407" s="15" t="n"/>
      <c r="D407" s="15" t="n"/>
      <c r="E407" s="14" t="n"/>
      <c r="F407" s="22">
        <f>IF(E407="","",VLOOKUP(E407,Accounts!$A$2:$B$60,2,FALSE))</f>
        <v/>
      </c>
      <c r="G407" s="15" t="n"/>
      <c r="H407" s="15" t="n"/>
      <c r="I407" s="15" t="n"/>
      <c r="J407" s="17" t="n"/>
      <c r="K407" s="17" t="n"/>
      <c r="L407" s="18">
        <f>IF(J407="","",J407+K407)</f>
        <v/>
      </c>
      <c r="M407" s="17" t="n"/>
      <c r="N407" s="18">
        <f>IF(J407="","",L407-M407)</f>
        <v/>
      </c>
      <c r="O407" s="22">
        <f>IF(J407="","",IF(AND(K407&gt;0,I407&lt;&gt;"Tax invoice"),"No input VAT without a tax invoice",IF(AND(M407=0,OR(AND(G407="Goods",J407&gt;20000),AND(G407="Services",J407&gt;10000))),"Check withholding",IF(AND(H407="Cash",N407&gt;50000),"Above ETB 50,000: pay through the bank",""))))</f>
        <v/>
      </c>
    </row>
    <row r="408">
      <c r="A408" s="16" t="n"/>
      <c r="B408" s="15" t="n"/>
      <c r="C408" s="15" t="n"/>
      <c r="D408" s="15" t="n"/>
      <c r="E408" s="14" t="n"/>
      <c r="F408" s="22">
        <f>IF(E408="","",VLOOKUP(E408,Accounts!$A$2:$B$60,2,FALSE))</f>
        <v/>
      </c>
      <c r="G408" s="15" t="n"/>
      <c r="H408" s="15" t="n"/>
      <c r="I408" s="15" t="n"/>
      <c r="J408" s="17" t="n"/>
      <c r="K408" s="17" t="n"/>
      <c r="L408" s="18">
        <f>IF(J408="","",J408+K408)</f>
        <v/>
      </c>
      <c r="M408" s="17" t="n"/>
      <c r="N408" s="18">
        <f>IF(J408="","",L408-M408)</f>
        <v/>
      </c>
      <c r="O408" s="22">
        <f>IF(J408="","",IF(AND(K408&gt;0,I408&lt;&gt;"Tax invoice"),"No input VAT without a tax invoice",IF(AND(M408=0,OR(AND(G408="Goods",J408&gt;20000),AND(G408="Services",J408&gt;10000))),"Check withholding",IF(AND(H408="Cash",N408&gt;50000),"Above ETB 50,000: pay through the bank",""))))</f>
        <v/>
      </c>
    </row>
    <row r="409">
      <c r="A409" s="16" t="n"/>
      <c r="B409" s="15" t="n"/>
      <c r="C409" s="15" t="n"/>
      <c r="D409" s="15" t="n"/>
      <c r="E409" s="14" t="n"/>
      <c r="F409" s="22">
        <f>IF(E409="","",VLOOKUP(E409,Accounts!$A$2:$B$60,2,FALSE))</f>
        <v/>
      </c>
      <c r="G409" s="15" t="n"/>
      <c r="H409" s="15" t="n"/>
      <c r="I409" s="15" t="n"/>
      <c r="J409" s="17" t="n"/>
      <c r="K409" s="17" t="n"/>
      <c r="L409" s="18">
        <f>IF(J409="","",J409+K409)</f>
        <v/>
      </c>
      <c r="M409" s="17" t="n"/>
      <c r="N409" s="18">
        <f>IF(J409="","",L409-M409)</f>
        <v/>
      </c>
      <c r="O409" s="22">
        <f>IF(J409="","",IF(AND(K409&gt;0,I409&lt;&gt;"Tax invoice"),"No input VAT without a tax invoice",IF(AND(M409=0,OR(AND(G409="Goods",J409&gt;20000),AND(G409="Services",J409&gt;10000))),"Check withholding",IF(AND(H409="Cash",N409&gt;50000),"Above ETB 50,000: pay through the bank",""))))</f>
        <v/>
      </c>
    </row>
    <row r="410">
      <c r="A410" s="16" t="n"/>
      <c r="B410" s="15" t="n"/>
      <c r="C410" s="15" t="n"/>
      <c r="D410" s="15" t="n"/>
      <c r="E410" s="14" t="n"/>
      <c r="F410" s="22">
        <f>IF(E410="","",VLOOKUP(E410,Accounts!$A$2:$B$60,2,FALSE))</f>
        <v/>
      </c>
      <c r="G410" s="15" t="n"/>
      <c r="H410" s="15" t="n"/>
      <c r="I410" s="15" t="n"/>
      <c r="J410" s="17" t="n"/>
      <c r="K410" s="17" t="n"/>
      <c r="L410" s="18">
        <f>IF(J410="","",J410+K410)</f>
        <v/>
      </c>
      <c r="M410" s="17" t="n"/>
      <c r="N410" s="18">
        <f>IF(J410="","",L410-M410)</f>
        <v/>
      </c>
      <c r="O410" s="22">
        <f>IF(J410="","",IF(AND(K410&gt;0,I410&lt;&gt;"Tax invoice"),"No input VAT without a tax invoice",IF(AND(M410=0,OR(AND(G410="Goods",J410&gt;20000),AND(G410="Services",J410&gt;10000))),"Check withholding",IF(AND(H410="Cash",N410&gt;50000),"Above ETB 50,000: pay through the bank",""))))</f>
        <v/>
      </c>
    </row>
    <row r="411">
      <c r="A411" s="16" t="n"/>
      <c r="B411" s="15" t="n"/>
      <c r="C411" s="15" t="n"/>
      <c r="D411" s="15" t="n"/>
      <c r="E411" s="14" t="n"/>
      <c r="F411" s="22">
        <f>IF(E411="","",VLOOKUP(E411,Accounts!$A$2:$B$60,2,FALSE))</f>
        <v/>
      </c>
      <c r="G411" s="15" t="n"/>
      <c r="H411" s="15" t="n"/>
      <c r="I411" s="15" t="n"/>
      <c r="J411" s="17" t="n"/>
      <c r="K411" s="17" t="n"/>
      <c r="L411" s="18">
        <f>IF(J411="","",J411+K411)</f>
        <v/>
      </c>
      <c r="M411" s="17" t="n"/>
      <c r="N411" s="18">
        <f>IF(J411="","",L411-M411)</f>
        <v/>
      </c>
      <c r="O411" s="22">
        <f>IF(J411="","",IF(AND(K411&gt;0,I411&lt;&gt;"Tax invoice"),"No input VAT without a tax invoice",IF(AND(M411=0,OR(AND(G411="Goods",J411&gt;20000),AND(G411="Services",J411&gt;10000))),"Check withholding",IF(AND(H411="Cash",N411&gt;50000),"Above ETB 50,000: pay through the bank",""))))</f>
        <v/>
      </c>
    </row>
    <row r="412">
      <c r="A412" s="16" t="n"/>
      <c r="B412" s="15" t="n"/>
      <c r="C412" s="15" t="n"/>
      <c r="D412" s="15" t="n"/>
      <c r="E412" s="14" t="n"/>
      <c r="F412" s="22">
        <f>IF(E412="","",VLOOKUP(E412,Accounts!$A$2:$B$60,2,FALSE))</f>
        <v/>
      </c>
      <c r="G412" s="15" t="n"/>
      <c r="H412" s="15" t="n"/>
      <c r="I412" s="15" t="n"/>
      <c r="J412" s="17" t="n"/>
      <c r="K412" s="17" t="n"/>
      <c r="L412" s="18">
        <f>IF(J412="","",J412+K412)</f>
        <v/>
      </c>
      <c r="M412" s="17" t="n"/>
      <c r="N412" s="18">
        <f>IF(J412="","",L412-M412)</f>
        <v/>
      </c>
      <c r="O412" s="22">
        <f>IF(J412="","",IF(AND(K412&gt;0,I412&lt;&gt;"Tax invoice"),"No input VAT without a tax invoice",IF(AND(M412=0,OR(AND(G412="Goods",J412&gt;20000),AND(G412="Services",J412&gt;10000))),"Check withholding",IF(AND(H412="Cash",N412&gt;50000),"Above ETB 50,000: pay through the bank",""))))</f>
        <v/>
      </c>
    </row>
    <row r="413">
      <c r="A413" s="16" t="n"/>
      <c r="B413" s="15" t="n"/>
      <c r="C413" s="15" t="n"/>
      <c r="D413" s="15" t="n"/>
      <c r="E413" s="14" t="n"/>
      <c r="F413" s="22">
        <f>IF(E413="","",VLOOKUP(E413,Accounts!$A$2:$B$60,2,FALSE))</f>
        <v/>
      </c>
      <c r="G413" s="15" t="n"/>
      <c r="H413" s="15" t="n"/>
      <c r="I413" s="15" t="n"/>
      <c r="J413" s="17" t="n"/>
      <c r="K413" s="17" t="n"/>
      <c r="L413" s="18">
        <f>IF(J413="","",J413+K413)</f>
        <v/>
      </c>
      <c r="M413" s="17" t="n"/>
      <c r="N413" s="18">
        <f>IF(J413="","",L413-M413)</f>
        <v/>
      </c>
      <c r="O413" s="22">
        <f>IF(J413="","",IF(AND(K413&gt;0,I413&lt;&gt;"Tax invoice"),"No input VAT without a tax invoice",IF(AND(M413=0,OR(AND(G413="Goods",J413&gt;20000),AND(G413="Services",J413&gt;10000))),"Check withholding",IF(AND(H413="Cash",N413&gt;50000),"Above ETB 50,000: pay through the bank",""))))</f>
        <v/>
      </c>
    </row>
    <row r="414">
      <c r="A414" s="16" t="n"/>
      <c r="B414" s="15" t="n"/>
      <c r="C414" s="15" t="n"/>
      <c r="D414" s="15" t="n"/>
      <c r="E414" s="14" t="n"/>
      <c r="F414" s="22">
        <f>IF(E414="","",VLOOKUP(E414,Accounts!$A$2:$B$60,2,FALSE))</f>
        <v/>
      </c>
      <c r="G414" s="15" t="n"/>
      <c r="H414" s="15" t="n"/>
      <c r="I414" s="15" t="n"/>
      <c r="J414" s="17" t="n"/>
      <c r="K414" s="17" t="n"/>
      <c r="L414" s="18">
        <f>IF(J414="","",J414+K414)</f>
        <v/>
      </c>
      <c r="M414" s="17" t="n"/>
      <c r="N414" s="18">
        <f>IF(J414="","",L414-M414)</f>
        <v/>
      </c>
      <c r="O414" s="22">
        <f>IF(J414="","",IF(AND(K414&gt;0,I414&lt;&gt;"Tax invoice"),"No input VAT without a tax invoice",IF(AND(M414=0,OR(AND(G414="Goods",J414&gt;20000),AND(G414="Services",J414&gt;10000))),"Check withholding",IF(AND(H414="Cash",N414&gt;50000),"Above ETB 50,000: pay through the bank",""))))</f>
        <v/>
      </c>
    </row>
    <row r="415">
      <c r="A415" s="16" t="n"/>
      <c r="B415" s="15" t="n"/>
      <c r="C415" s="15" t="n"/>
      <c r="D415" s="15" t="n"/>
      <c r="E415" s="14" t="n"/>
      <c r="F415" s="22">
        <f>IF(E415="","",VLOOKUP(E415,Accounts!$A$2:$B$60,2,FALSE))</f>
        <v/>
      </c>
      <c r="G415" s="15" t="n"/>
      <c r="H415" s="15" t="n"/>
      <c r="I415" s="15" t="n"/>
      <c r="J415" s="17" t="n"/>
      <c r="K415" s="17" t="n"/>
      <c r="L415" s="18">
        <f>IF(J415="","",J415+K415)</f>
        <v/>
      </c>
      <c r="M415" s="17" t="n"/>
      <c r="N415" s="18">
        <f>IF(J415="","",L415-M415)</f>
        <v/>
      </c>
      <c r="O415" s="22">
        <f>IF(J415="","",IF(AND(K415&gt;0,I415&lt;&gt;"Tax invoice"),"No input VAT without a tax invoice",IF(AND(M415=0,OR(AND(G415="Goods",J415&gt;20000),AND(G415="Services",J415&gt;10000))),"Check withholding",IF(AND(H415="Cash",N415&gt;50000),"Above ETB 50,000: pay through the bank",""))))</f>
        <v/>
      </c>
    </row>
    <row r="416">
      <c r="A416" s="16" t="n"/>
      <c r="B416" s="15" t="n"/>
      <c r="C416" s="15" t="n"/>
      <c r="D416" s="15" t="n"/>
      <c r="E416" s="14" t="n"/>
      <c r="F416" s="22">
        <f>IF(E416="","",VLOOKUP(E416,Accounts!$A$2:$B$60,2,FALSE))</f>
        <v/>
      </c>
      <c r="G416" s="15" t="n"/>
      <c r="H416" s="15" t="n"/>
      <c r="I416" s="15" t="n"/>
      <c r="J416" s="17" t="n"/>
      <c r="K416" s="17" t="n"/>
      <c r="L416" s="18">
        <f>IF(J416="","",J416+K416)</f>
        <v/>
      </c>
      <c r="M416" s="17" t="n"/>
      <c r="N416" s="18">
        <f>IF(J416="","",L416-M416)</f>
        <v/>
      </c>
      <c r="O416" s="22">
        <f>IF(J416="","",IF(AND(K416&gt;0,I416&lt;&gt;"Tax invoice"),"No input VAT without a tax invoice",IF(AND(M416=0,OR(AND(G416="Goods",J416&gt;20000),AND(G416="Services",J416&gt;10000))),"Check withholding",IF(AND(H416="Cash",N416&gt;50000),"Above ETB 50,000: pay through the bank",""))))</f>
        <v/>
      </c>
    </row>
    <row r="417">
      <c r="A417" s="16" t="n"/>
      <c r="B417" s="15" t="n"/>
      <c r="C417" s="15" t="n"/>
      <c r="D417" s="15" t="n"/>
      <c r="E417" s="14" t="n"/>
      <c r="F417" s="22">
        <f>IF(E417="","",VLOOKUP(E417,Accounts!$A$2:$B$60,2,FALSE))</f>
        <v/>
      </c>
      <c r="G417" s="15" t="n"/>
      <c r="H417" s="15" t="n"/>
      <c r="I417" s="15" t="n"/>
      <c r="J417" s="17" t="n"/>
      <c r="K417" s="17" t="n"/>
      <c r="L417" s="18">
        <f>IF(J417="","",J417+K417)</f>
        <v/>
      </c>
      <c r="M417" s="17" t="n"/>
      <c r="N417" s="18">
        <f>IF(J417="","",L417-M417)</f>
        <v/>
      </c>
      <c r="O417" s="22">
        <f>IF(J417="","",IF(AND(K417&gt;0,I417&lt;&gt;"Tax invoice"),"No input VAT without a tax invoice",IF(AND(M417=0,OR(AND(G417="Goods",J417&gt;20000),AND(G417="Services",J417&gt;10000))),"Check withholding",IF(AND(H417="Cash",N417&gt;50000),"Above ETB 50,000: pay through the bank",""))))</f>
        <v/>
      </c>
    </row>
    <row r="418">
      <c r="A418" s="16" t="n"/>
      <c r="B418" s="15" t="n"/>
      <c r="C418" s="15" t="n"/>
      <c r="D418" s="15" t="n"/>
      <c r="E418" s="14" t="n"/>
      <c r="F418" s="22">
        <f>IF(E418="","",VLOOKUP(E418,Accounts!$A$2:$B$60,2,FALSE))</f>
        <v/>
      </c>
      <c r="G418" s="15" t="n"/>
      <c r="H418" s="15" t="n"/>
      <c r="I418" s="15" t="n"/>
      <c r="J418" s="17" t="n"/>
      <c r="K418" s="17" t="n"/>
      <c r="L418" s="18">
        <f>IF(J418="","",J418+K418)</f>
        <v/>
      </c>
      <c r="M418" s="17" t="n"/>
      <c r="N418" s="18">
        <f>IF(J418="","",L418-M418)</f>
        <v/>
      </c>
      <c r="O418" s="22">
        <f>IF(J418="","",IF(AND(K418&gt;0,I418&lt;&gt;"Tax invoice"),"No input VAT without a tax invoice",IF(AND(M418=0,OR(AND(G418="Goods",J418&gt;20000),AND(G418="Services",J418&gt;10000))),"Check withholding",IF(AND(H418="Cash",N418&gt;50000),"Above ETB 50,000: pay through the bank",""))))</f>
        <v/>
      </c>
    </row>
    <row r="419">
      <c r="A419" s="16" t="n"/>
      <c r="B419" s="15" t="n"/>
      <c r="C419" s="15" t="n"/>
      <c r="D419" s="15" t="n"/>
      <c r="E419" s="14" t="n"/>
      <c r="F419" s="22">
        <f>IF(E419="","",VLOOKUP(E419,Accounts!$A$2:$B$60,2,FALSE))</f>
        <v/>
      </c>
      <c r="G419" s="15" t="n"/>
      <c r="H419" s="15" t="n"/>
      <c r="I419" s="15" t="n"/>
      <c r="J419" s="17" t="n"/>
      <c r="K419" s="17" t="n"/>
      <c r="L419" s="18">
        <f>IF(J419="","",J419+K419)</f>
        <v/>
      </c>
      <c r="M419" s="17" t="n"/>
      <c r="N419" s="18">
        <f>IF(J419="","",L419-M419)</f>
        <v/>
      </c>
      <c r="O419" s="22">
        <f>IF(J419="","",IF(AND(K419&gt;0,I419&lt;&gt;"Tax invoice"),"No input VAT without a tax invoice",IF(AND(M419=0,OR(AND(G419="Goods",J419&gt;20000),AND(G419="Services",J419&gt;10000))),"Check withholding",IF(AND(H419="Cash",N419&gt;50000),"Above ETB 50,000: pay through the bank",""))))</f>
        <v/>
      </c>
    </row>
    <row r="420">
      <c r="A420" s="16" t="n"/>
      <c r="B420" s="15" t="n"/>
      <c r="C420" s="15" t="n"/>
      <c r="D420" s="15" t="n"/>
      <c r="E420" s="14" t="n"/>
      <c r="F420" s="22">
        <f>IF(E420="","",VLOOKUP(E420,Accounts!$A$2:$B$60,2,FALSE))</f>
        <v/>
      </c>
      <c r="G420" s="15" t="n"/>
      <c r="H420" s="15" t="n"/>
      <c r="I420" s="15" t="n"/>
      <c r="J420" s="17" t="n"/>
      <c r="K420" s="17" t="n"/>
      <c r="L420" s="18">
        <f>IF(J420="","",J420+K420)</f>
        <v/>
      </c>
      <c r="M420" s="17" t="n"/>
      <c r="N420" s="18">
        <f>IF(J420="","",L420-M420)</f>
        <v/>
      </c>
      <c r="O420" s="22">
        <f>IF(J420="","",IF(AND(K420&gt;0,I420&lt;&gt;"Tax invoice"),"No input VAT without a tax invoice",IF(AND(M420=0,OR(AND(G420="Goods",J420&gt;20000),AND(G420="Services",J420&gt;10000))),"Check withholding",IF(AND(H420="Cash",N420&gt;50000),"Above ETB 50,000: pay through the bank",""))))</f>
        <v/>
      </c>
    </row>
    <row r="421">
      <c r="A421" s="16" t="n"/>
      <c r="B421" s="15" t="n"/>
      <c r="C421" s="15" t="n"/>
      <c r="D421" s="15" t="n"/>
      <c r="E421" s="14" t="n"/>
      <c r="F421" s="22">
        <f>IF(E421="","",VLOOKUP(E421,Accounts!$A$2:$B$60,2,FALSE))</f>
        <v/>
      </c>
      <c r="G421" s="15" t="n"/>
      <c r="H421" s="15" t="n"/>
      <c r="I421" s="15" t="n"/>
      <c r="J421" s="17" t="n"/>
      <c r="K421" s="17" t="n"/>
      <c r="L421" s="18">
        <f>IF(J421="","",J421+K421)</f>
        <v/>
      </c>
      <c r="M421" s="17" t="n"/>
      <c r="N421" s="18">
        <f>IF(J421="","",L421-M421)</f>
        <v/>
      </c>
      <c r="O421" s="22">
        <f>IF(J421="","",IF(AND(K421&gt;0,I421&lt;&gt;"Tax invoice"),"No input VAT without a tax invoice",IF(AND(M421=0,OR(AND(G421="Goods",J421&gt;20000),AND(G421="Services",J421&gt;10000))),"Check withholding",IF(AND(H421="Cash",N421&gt;50000),"Above ETB 50,000: pay through the bank",""))))</f>
        <v/>
      </c>
    </row>
    <row r="422">
      <c r="A422" s="16" t="n"/>
      <c r="B422" s="15" t="n"/>
      <c r="C422" s="15" t="n"/>
      <c r="D422" s="15" t="n"/>
      <c r="E422" s="14" t="n"/>
      <c r="F422" s="22">
        <f>IF(E422="","",VLOOKUP(E422,Accounts!$A$2:$B$60,2,FALSE))</f>
        <v/>
      </c>
      <c r="G422" s="15" t="n"/>
      <c r="H422" s="15" t="n"/>
      <c r="I422" s="15" t="n"/>
      <c r="J422" s="17" t="n"/>
      <c r="K422" s="17" t="n"/>
      <c r="L422" s="18">
        <f>IF(J422="","",J422+K422)</f>
        <v/>
      </c>
      <c r="M422" s="17" t="n"/>
      <c r="N422" s="18">
        <f>IF(J422="","",L422-M422)</f>
        <v/>
      </c>
      <c r="O422" s="22">
        <f>IF(J422="","",IF(AND(K422&gt;0,I422&lt;&gt;"Tax invoice"),"No input VAT without a tax invoice",IF(AND(M422=0,OR(AND(G422="Goods",J422&gt;20000),AND(G422="Services",J422&gt;10000))),"Check withholding",IF(AND(H422="Cash",N422&gt;50000),"Above ETB 50,000: pay through the bank",""))))</f>
        <v/>
      </c>
    </row>
    <row r="423">
      <c r="A423" s="16" t="n"/>
      <c r="B423" s="15" t="n"/>
      <c r="C423" s="15" t="n"/>
      <c r="D423" s="15" t="n"/>
      <c r="E423" s="14" t="n"/>
      <c r="F423" s="22">
        <f>IF(E423="","",VLOOKUP(E423,Accounts!$A$2:$B$60,2,FALSE))</f>
        <v/>
      </c>
      <c r="G423" s="15" t="n"/>
      <c r="H423" s="15" t="n"/>
      <c r="I423" s="15" t="n"/>
      <c r="J423" s="17" t="n"/>
      <c r="K423" s="17" t="n"/>
      <c r="L423" s="18">
        <f>IF(J423="","",J423+K423)</f>
        <v/>
      </c>
      <c r="M423" s="17" t="n"/>
      <c r="N423" s="18">
        <f>IF(J423="","",L423-M423)</f>
        <v/>
      </c>
      <c r="O423" s="22">
        <f>IF(J423="","",IF(AND(K423&gt;0,I423&lt;&gt;"Tax invoice"),"No input VAT without a tax invoice",IF(AND(M423=0,OR(AND(G423="Goods",J423&gt;20000),AND(G423="Services",J423&gt;10000))),"Check withholding",IF(AND(H423="Cash",N423&gt;50000),"Above ETB 50,000: pay through the bank",""))))</f>
        <v/>
      </c>
    </row>
    <row r="424">
      <c r="A424" s="16" t="n"/>
      <c r="B424" s="15" t="n"/>
      <c r="C424" s="15" t="n"/>
      <c r="D424" s="15" t="n"/>
      <c r="E424" s="14" t="n"/>
      <c r="F424" s="22">
        <f>IF(E424="","",VLOOKUP(E424,Accounts!$A$2:$B$60,2,FALSE))</f>
        <v/>
      </c>
      <c r="G424" s="15" t="n"/>
      <c r="H424" s="15" t="n"/>
      <c r="I424" s="15" t="n"/>
      <c r="J424" s="17" t="n"/>
      <c r="K424" s="17" t="n"/>
      <c r="L424" s="18">
        <f>IF(J424="","",J424+K424)</f>
        <v/>
      </c>
      <c r="M424" s="17" t="n"/>
      <c r="N424" s="18">
        <f>IF(J424="","",L424-M424)</f>
        <v/>
      </c>
      <c r="O424" s="22">
        <f>IF(J424="","",IF(AND(K424&gt;0,I424&lt;&gt;"Tax invoice"),"No input VAT without a tax invoice",IF(AND(M424=0,OR(AND(G424="Goods",J424&gt;20000),AND(G424="Services",J424&gt;10000))),"Check withholding",IF(AND(H424="Cash",N424&gt;50000),"Above ETB 50,000: pay through the bank",""))))</f>
        <v/>
      </c>
    </row>
    <row r="425">
      <c r="A425" s="16" t="n"/>
      <c r="B425" s="15" t="n"/>
      <c r="C425" s="15" t="n"/>
      <c r="D425" s="15" t="n"/>
      <c r="E425" s="14" t="n"/>
      <c r="F425" s="22">
        <f>IF(E425="","",VLOOKUP(E425,Accounts!$A$2:$B$60,2,FALSE))</f>
        <v/>
      </c>
      <c r="G425" s="15" t="n"/>
      <c r="H425" s="15" t="n"/>
      <c r="I425" s="15" t="n"/>
      <c r="J425" s="17" t="n"/>
      <c r="K425" s="17" t="n"/>
      <c r="L425" s="18">
        <f>IF(J425="","",J425+K425)</f>
        <v/>
      </c>
      <c r="M425" s="17" t="n"/>
      <c r="N425" s="18">
        <f>IF(J425="","",L425-M425)</f>
        <v/>
      </c>
      <c r="O425" s="22">
        <f>IF(J425="","",IF(AND(K425&gt;0,I425&lt;&gt;"Tax invoice"),"No input VAT without a tax invoice",IF(AND(M425=0,OR(AND(G425="Goods",J425&gt;20000),AND(G425="Services",J425&gt;10000))),"Check withholding",IF(AND(H425="Cash",N425&gt;50000),"Above ETB 50,000: pay through the bank",""))))</f>
        <v/>
      </c>
    </row>
    <row r="426">
      <c r="A426" s="16" t="n"/>
      <c r="B426" s="15" t="n"/>
      <c r="C426" s="15" t="n"/>
      <c r="D426" s="15" t="n"/>
      <c r="E426" s="14" t="n"/>
      <c r="F426" s="22">
        <f>IF(E426="","",VLOOKUP(E426,Accounts!$A$2:$B$60,2,FALSE))</f>
        <v/>
      </c>
      <c r="G426" s="15" t="n"/>
      <c r="H426" s="15" t="n"/>
      <c r="I426" s="15" t="n"/>
      <c r="J426" s="17" t="n"/>
      <c r="K426" s="17" t="n"/>
      <c r="L426" s="18">
        <f>IF(J426="","",J426+K426)</f>
        <v/>
      </c>
      <c r="M426" s="17" t="n"/>
      <c r="N426" s="18">
        <f>IF(J426="","",L426-M426)</f>
        <v/>
      </c>
      <c r="O426" s="22">
        <f>IF(J426="","",IF(AND(K426&gt;0,I426&lt;&gt;"Tax invoice"),"No input VAT without a tax invoice",IF(AND(M426=0,OR(AND(G426="Goods",J426&gt;20000),AND(G426="Services",J426&gt;10000))),"Check withholding",IF(AND(H426="Cash",N426&gt;50000),"Above ETB 50,000: pay through the bank",""))))</f>
        <v/>
      </c>
    </row>
    <row r="427">
      <c r="A427" s="16" t="n"/>
      <c r="B427" s="15" t="n"/>
      <c r="C427" s="15" t="n"/>
      <c r="D427" s="15" t="n"/>
      <c r="E427" s="14" t="n"/>
      <c r="F427" s="22">
        <f>IF(E427="","",VLOOKUP(E427,Accounts!$A$2:$B$60,2,FALSE))</f>
        <v/>
      </c>
      <c r="G427" s="15" t="n"/>
      <c r="H427" s="15" t="n"/>
      <c r="I427" s="15" t="n"/>
      <c r="J427" s="17" t="n"/>
      <c r="K427" s="17" t="n"/>
      <c r="L427" s="18">
        <f>IF(J427="","",J427+K427)</f>
        <v/>
      </c>
      <c r="M427" s="17" t="n"/>
      <c r="N427" s="18">
        <f>IF(J427="","",L427-M427)</f>
        <v/>
      </c>
      <c r="O427" s="22">
        <f>IF(J427="","",IF(AND(K427&gt;0,I427&lt;&gt;"Tax invoice"),"No input VAT without a tax invoice",IF(AND(M427=0,OR(AND(G427="Goods",J427&gt;20000),AND(G427="Services",J427&gt;10000))),"Check withholding",IF(AND(H427="Cash",N427&gt;50000),"Above ETB 50,000: pay through the bank",""))))</f>
        <v/>
      </c>
    </row>
    <row r="428">
      <c r="A428" s="16" t="n"/>
      <c r="B428" s="15" t="n"/>
      <c r="C428" s="15" t="n"/>
      <c r="D428" s="15" t="n"/>
      <c r="E428" s="14" t="n"/>
      <c r="F428" s="22">
        <f>IF(E428="","",VLOOKUP(E428,Accounts!$A$2:$B$60,2,FALSE))</f>
        <v/>
      </c>
      <c r="G428" s="15" t="n"/>
      <c r="H428" s="15" t="n"/>
      <c r="I428" s="15" t="n"/>
      <c r="J428" s="17" t="n"/>
      <c r="K428" s="17" t="n"/>
      <c r="L428" s="18">
        <f>IF(J428="","",J428+K428)</f>
        <v/>
      </c>
      <c r="M428" s="17" t="n"/>
      <c r="N428" s="18">
        <f>IF(J428="","",L428-M428)</f>
        <v/>
      </c>
      <c r="O428" s="22">
        <f>IF(J428="","",IF(AND(K428&gt;0,I428&lt;&gt;"Tax invoice"),"No input VAT without a tax invoice",IF(AND(M428=0,OR(AND(G428="Goods",J428&gt;20000),AND(G428="Services",J428&gt;10000))),"Check withholding",IF(AND(H428="Cash",N428&gt;50000),"Above ETB 50,000: pay through the bank",""))))</f>
        <v/>
      </c>
    </row>
    <row r="429">
      <c r="A429" s="16" t="n"/>
      <c r="B429" s="15" t="n"/>
      <c r="C429" s="15" t="n"/>
      <c r="D429" s="15" t="n"/>
      <c r="E429" s="14" t="n"/>
      <c r="F429" s="22">
        <f>IF(E429="","",VLOOKUP(E429,Accounts!$A$2:$B$60,2,FALSE))</f>
        <v/>
      </c>
      <c r="G429" s="15" t="n"/>
      <c r="H429" s="15" t="n"/>
      <c r="I429" s="15" t="n"/>
      <c r="J429" s="17" t="n"/>
      <c r="K429" s="17" t="n"/>
      <c r="L429" s="18">
        <f>IF(J429="","",J429+K429)</f>
        <v/>
      </c>
      <c r="M429" s="17" t="n"/>
      <c r="N429" s="18">
        <f>IF(J429="","",L429-M429)</f>
        <v/>
      </c>
      <c r="O429" s="22">
        <f>IF(J429="","",IF(AND(K429&gt;0,I429&lt;&gt;"Tax invoice"),"No input VAT without a tax invoice",IF(AND(M429=0,OR(AND(G429="Goods",J429&gt;20000),AND(G429="Services",J429&gt;10000))),"Check withholding",IF(AND(H429="Cash",N429&gt;50000),"Above ETB 50,000: pay through the bank",""))))</f>
        <v/>
      </c>
    </row>
    <row r="430">
      <c r="A430" s="16" t="n"/>
      <c r="B430" s="15" t="n"/>
      <c r="C430" s="15" t="n"/>
      <c r="D430" s="15" t="n"/>
      <c r="E430" s="14" t="n"/>
      <c r="F430" s="22">
        <f>IF(E430="","",VLOOKUP(E430,Accounts!$A$2:$B$60,2,FALSE))</f>
        <v/>
      </c>
      <c r="G430" s="15" t="n"/>
      <c r="H430" s="15" t="n"/>
      <c r="I430" s="15" t="n"/>
      <c r="J430" s="17" t="n"/>
      <c r="K430" s="17" t="n"/>
      <c r="L430" s="18">
        <f>IF(J430="","",J430+K430)</f>
        <v/>
      </c>
      <c r="M430" s="17" t="n"/>
      <c r="N430" s="18">
        <f>IF(J430="","",L430-M430)</f>
        <v/>
      </c>
      <c r="O430" s="22">
        <f>IF(J430="","",IF(AND(K430&gt;0,I430&lt;&gt;"Tax invoice"),"No input VAT without a tax invoice",IF(AND(M430=0,OR(AND(G430="Goods",J430&gt;20000),AND(G430="Services",J430&gt;10000))),"Check withholding",IF(AND(H430="Cash",N430&gt;50000),"Above ETB 50,000: pay through the bank",""))))</f>
        <v/>
      </c>
    </row>
    <row r="431">
      <c r="A431" s="16" t="n"/>
      <c r="B431" s="15" t="n"/>
      <c r="C431" s="15" t="n"/>
      <c r="D431" s="15" t="n"/>
      <c r="E431" s="14" t="n"/>
      <c r="F431" s="22">
        <f>IF(E431="","",VLOOKUP(E431,Accounts!$A$2:$B$60,2,FALSE))</f>
        <v/>
      </c>
      <c r="G431" s="15" t="n"/>
      <c r="H431" s="15" t="n"/>
      <c r="I431" s="15" t="n"/>
      <c r="J431" s="17" t="n"/>
      <c r="K431" s="17" t="n"/>
      <c r="L431" s="18">
        <f>IF(J431="","",J431+K431)</f>
        <v/>
      </c>
      <c r="M431" s="17" t="n"/>
      <c r="N431" s="18">
        <f>IF(J431="","",L431-M431)</f>
        <v/>
      </c>
      <c r="O431" s="22">
        <f>IF(J431="","",IF(AND(K431&gt;0,I431&lt;&gt;"Tax invoice"),"No input VAT without a tax invoice",IF(AND(M431=0,OR(AND(G431="Goods",J431&gt;20000),AND(G431="Services",J431&gt;10000))),"Check withholding",IF(AND(H431="Cash",N431&gt;50000),"Above ETB 50,000: pay through the bank",""))))</f>
        <v/>
      </c>
    </row>
    <row r="432">
      <c r="A432" s="16" t="n"/>
      <c r="B432" s="15" t="n"/>
      <c r="C432" s="15" t="n"/>
      <c r="D432" s="15" t="n"/>
      <c r="E432" s="14" t="n"/>
      <c r="F432" s="22">
        <f>IF(E432="","",VLOOKUP(E432,Accounts!$A$2:$B$60,2,FALSE))</f>
        <v/>
      </c>
      <c r="G432" s="15" t="n"/>
      <c r="H432" s="15" t="n"/>
      <c r="I432" s="15" t="n"/>
      <c r="J432" s="17" t="n"/>
      <c r="K432" s="17" t="n"/>
      <c r="L432" s="18">
        <f>IF(J432="","",J432+K432)</f>
        <v/>
      </c>
      <c r="M432" s="17" t="n"/>
      <c r="N432" s="18">
        <f>IF(J432="","",L432-M432)</f>
        <v/>
      </c>
      <c r="O432" s="22">
        <f>IF(J432="","",IF(AND(K432&gt;0,I432&lt;&gt;"Tax invoice"),"No input VAT without a tax invoice",IF(AND(M432=0,OR(AND(G432="Goods",J432&gt;20000),AND(G432="Services",J432&gt;10000))),"Check withholding",IF(AND(H432="Cash",N432&gt;50000),"Above ETB 50,000: pay through the bank",""))))</f>
        <v/>
      </c>
    </row>
    <row r="433">
      <c r="A433" s="16" t="n"/>
      <c r="B433" s="15" t="n"/>
      <c r="C433" s="15" t="n"/>
      <c r="D433" s="15" t="n"/>
      <c r="E433" s="14" t="n"/>
      <c r="F433" s="22">
        <f>IF(E433="","",VLOOKUP(E433,Accounts!$A$2:$B$60,2,FALSE))</f>
        <v/>
      </c>
      <c r="G433" s="15" t="n"/>
      <c r="H433" s="15" t="n"/>
      <c r="I433" s="15" t="n"/>
      <c r="J433" s="17" t="n"/>
      <c r="K433" s="17" t="n"/>
      <c r="L433" s="18">
        <f>IF(J433="","",J433+K433)</f>
        <v/>
      </c>
      <c r="M433" s="17" t="n"/>
      <c r="N433" s="18">
        <f>IF(J433="","",L433-M433)</f>
        <v/>
      </c>
      <c r="O433" s="22">
        <f>IF(J433="","",IF(AND(K433&gt;0,I433&lt;&gt;"Tax invoice"),"No input VAT without a tax invoice",IF(AND(M433=0,OR(AND(G433="Goods",J433&gt;20000),AND(G433="Services",J433&gt;10000))),"Check withholding",IF(AND(H433="Cash",N433&gt;50000),"Above ETB 50,000: pay through the bank",""))))</f>
        <v/>
      </c>
    </row>
    <row r="434">
      <c r="A434" s="16" t="n"/>
      <c r="B434" s="15" t="n"/>
      <c r="C434" s="15" t="n"/>
      <c r="D434" s="15" t="n"/>
      <c r="E434" s="14" t="n"/>
      <c r="F434" s="22">
        <f>IF(E434="","",VLOOKUP(E434,Accounts!$A$2:$B$60,2,FALSE))</f>
        <v/>
      </c>
      <c r="G434" s="15" t="n"/>
      <c r="H434" s="15" t="n"/>
      <c r="I434" s="15" t="n"/>
      <c r="J434" s="17" t="n"/>
      <c r="K434" s="17" t="n"/>
      <c r="L434" s="18">
        <f>IF(J434="","",J434+K434)</f>
        <v/>
      </c>
      <c r="M434" s="17" t="n"/>
      <c r="N434" s="18">
        <f>IF(J434="","",L434-M434)</f>
        <v/>
      </c>
      <c r="O434" s="22">
        <f>IF(J434="","",IF(AND(K434&gt;0,I434&lt;&gt;"Tax invoice"),"No input VAT without a tax invoice",IF(AND(M434=0,OR(AND(G434="Goods",J434&gt;20000),AND(G434="Services",J434&gt;10000))),"Check withholding",IF(AND(H434="Cash",N434&gt;50000),"Above ETB 50,000: pay through the bank",""))))</f>
        <v/>
      </c>
    </row>
    <row r="435">
      <c r="A435" s="16" t="n"/>
      <c r="B435" s="15" t="n"/>
      <c r="C435" s="15" t="n"/>
      <c r="D435" s="15" t="n"/>
      <c r="E435" s="14" t="n"/>
      <c r="F435" s="22">
        <f>IF(E435="","",VLOOKUP(E435,Accounts!$A$2:$B$60,2,FALSE))</f>
        <v/>
      </c>
      <c r="G435" s="15" t="n"/>
      <c r="H435" s="15" t="n"/>
      <c r="I435" s="15" t="n"/>
      <c r="J435" s="17" t="n"/>
      <c r="K435" s="17" t="n"/>
      <c r="L435" s="18">
        <f>IF(J435="","",J435+K435)</f>
        <v/>
      </c>
      <c r="M435" s="17" t="n"/>
      <c r="N435" s="18">
        <f>IF(J435="","",L435-M435)</f>
        <v/>
      </c>
      <c r="O435" s="22">
        <f>IF(J435="","",IF(AND(K435&gt;0,I435&lt;&gt;"Tax invoice"),"No input VAT without a tax invoice",IF(AND(M435=0,OR(AND(G435="Goods",J435&gt;20000),AND(G435="Services",J435&gt;10000))),"Check withholding",IF(AND(H435="Cash",N435&gt;50000),"Above ETB 50,000: pay through the bank",""))))</f>
        <v/>
      </c>
    </row>
    <row r="436">
      <c r="A436" s="16" t="n"/>
      <c r="B436" s="15" t="n"/>
      <c r="C436" s="15" t="n"/>
      <c r="D436" s="15" t="n"/>
      <c r="E436" s="14" t="n"/>
      <c r="F436" s="22">
        <f>IF(E436="","",VLOOKUP(E436,Accounts!$A$2:$B$60,2,FALSE))</f>
        <v/>
      </c>
      <c r="G436" s="15" t="n"/>
      <c r="H436" s="15" t="n"/>
      <c r="I436" s="15" t="n"/>
      <c r="J436" s="17" t="n"/>
      <c r="K436" s="17" t="n"/>
      <c r="L436" s="18">
        <f>IF(J436="","",J436+K436)</f>
        <v/>
      </c>
      <c r="M436" s="17" t="n"/>
      <c r="N436" s="18">
        <f>IF(J436="","",L436-M436)</f>
        <v/>
      </c>
      <c r="O436" s="22">
        <f>IF(J436="","",IF(AND(K436&gt;0,I436&lt;&gt;"Tax invoice"),"No input VAT without a tax invoice",IF(AND(M436=0,OR(AND(G436="Goods",J436&gt;20000),AND(G436="Services",J436&gt;10000))),"Check withholding",IF(AND(H436="Cash",N436&gt;50000),"Above ETB 50,000: pay through the bank",""))))</f>
        <v/>
      </c>
    </row>
    <row r="437">
      <c r="A437" s="16" t="n"/>
      <c r="B437" s="15" t="n"/>
      <c r="C437" s="15" t="n"/>
      <c r="D437" s="15" t="n"/>
      <c r="E437" s="14" t="n"/>
      <c r="F437" s="22">
        <f>IF(E437="","",VLOOKUP(E437,Accounts!$A$2:$B$60,2,FALSE))</f>
        <v/>
      </c>
      <c r="G437" s="15" t="n"/>
      <c r="H437" s="15" t="n"/>
      <c r="I437" s="15" t="n"/>
      <c r="J437" s="17" t="n"/>
      <c r="K437" s="17" t="n"/>
      <c r="L437" s="18">
        <f>IF(J437="","",J437+K437)</f>
        <v/>
      </c>
      <c r="M437" s="17" t="n"/>
      <c r="N437" s="18">
        <f>IF(J437="","",L437-M437)</f>
        <v/>
      </c>
      <c r="O437" s="22">
        <f>IF(J437="","",IF(AND(K437&gt;0,I437&lt;&gt;"Tax invoice"),"No input VAT without a tax invoice",IF(AND(M437=0,OR(AND(G437="Goods",J437&gt;20000),AND(G437="Services",J437&gt;10000))),"Check withholding",IF(AND(H437="Cash",N437&gt;50000),"Above ETB 50,000: pay through the bank",""))))</f>
        <v/>
      </c>
    </row>
    <row r="438">
      <c r="A438" s="16" t="n"/>
      <c r="B438" s="15" t="n"/>
      <c r="C438" s="15" t="n"/>
      <c r="D438" s="15" t="n"/>
      <c r="E438" s="14" t="n"/>
      <c r="F438" s="22">
        <f>IF(E438="","",VLOOKUP(E438,Accounts!$A$2:$B$60,2,FALSE))</f>
        <v/>
      </c>
      <c r="G438" s="15" t="n"/>
      <c r="H438" s="15" t="n"/>
      <c r="I438" s="15" t="n"/>
      <c r="J438" s="17" t="n"/>
      <c r="K438" s="17" t="n"/>
      <c r="L438" s="18">
        <f>IF(J438="","",J438+K438)</f>
        <v/>
      </c>
      <c r="M438" s="17" t="n"/>
      <c r="N438" s="18">
        <f>IF(J438="","",L438-M438)</f>
        <v/>
      </c>
      <c r="O438" s="22">
        <f>IF(J438="","",IF(AND(K438&gt;0,I438&lt;&gt;"Tax invoice"),"No input VAT without a tax invoice",IF(AND(M438=0,OR(AND(G438="Goods",J438&gt;20000),AND(G438="Services",J438&gt;10000))),"Check withholding",IF(AND(H438="Cash",N438&gt;50000),"Above ETB 50,000: pay through the bank",""))))</f>
        <v/>
      </c>
    </row>
    <row r="439">
      <c r="A439" s="16" t="n"/>
      <c r="B439" s="15" t="n"/>
      <c r="C439" s="15" t="n"/>
      <c r="D439" s="15" t="n"/>
      <c r="E439" s="14" t="n"/>
      <c r="F439" s="22">
        <f>IF(E439="","",VLOOKUP(E439,Accounts!$A$2:$B$60,2,FALSE))</f>
        <v/>
      </c>
      <c r="G439" s="15" t="n"/>
      <c r="H439" s="15" t="n"/>
      <c r="I439" s="15" t="n"/>
      <c r="J439" s="17" t="n"/>
      <c r="K439" s="17" t="n"/>
      <c r="L439" s="18">
        <f>IF(J439="","",J439+K439)</f>
        <v/>
      </c>
      <c r="M439" s="17" t="n"/>
      <c r="N439" s="18">
        <f>IF(J439="","",L439-M439)</f>
        <v/>
      </c>
      <c r="O439" s="22">
        <f>IF(J439="","",IF(AND(K439&gt;0,I439&lt;&gt;"Tax invoice"),"No input VAT without a tax invoice",IF(AND(M439=0,OR(AND(G439="Goods",J439&gt;20000),AND(G439="Services",J439&gt;10000))),"Check withholding",IF(AND(H439="Cash",N439&gt;50000),"Above ETB 50,000: pay through the bank",""))))</f>
        <v/>
      </c>
    </row>
    <row r="440">
      <c r="A440" s="16" t="n"/>
      <c r="B440" s="15" t="n"/>
      <c r="C440" s="15" t="n"/>
      <c r="D440" s="15" t="n"/>
      <c r="E440" s="14" t="n"/>
      <c r="F440" s="22">
        <f>IF(E440="","",VLOOKUP(E440,Accounts!$A$2:$B$60,2,FALSE))</f>
        <v/>
      </c>
      <c r="G440" s="15" t="n"/>
      <c r="H440" s="15" t="n"/>
      <c r="I440" s="15" t="n"/>
      <c r="J440" s="17" t="n"/>
      <c r="K440" s="17" t="n"/>
      <c r="L440" s="18">
        <f>IF(J440="","",J440+K440)</f>
        <v/>
      </c>
      <c r="M440" s="17" t="n"/>
      <c r="N440" s="18">
        <f>IF(J440="","",L440-M440)</f>
        <v/>
      </c>
      <c r="O440" s="22">
        <f>IF(J440="","",IF(AND(K440&gt;0,I440&lt;&gt;"Tax invoice"),"No input VAT without a tax invoice",IF(AND(M440=0,OR(AND(G440="Goods",J440&gt;20000),AND(G440="Services",J440&gt;10000))),"Check withholding",IF(AND(H440="Cash",N440&gt;50000),"Above ETB 50,000: pay through the bank",""))))</f>
        <v/>
      </c>
    </row>
    <row r="441">
      <c r="A441" s="16" t="n"/>
      <c r="B441" s="15" t="n"/>
      <c r="C441" s="15" t="n"/>
      <c r="D441" s="15" t="n"/>
      <c r="E441" s="14" t="n"/>
      <c r="F441" s="22">
        <f>IF(E441="","",VLOOKUP(E441,Accounts!$A$2:$B$60,2,FALSE))</f>
        <v/>
      </c>
      <c r="G441" s="15" t="n"/>
      <c r="H441" s="15" t="n"/>
      <c r="I441" s="15" t="n"/>
      <c r="J441" s="17" t="n"/>
      <c r="K441" s="17" t="n"/>
      <c r="L441" s="18">
        <f>IF(J441="","",J441+K441)</f>
        <v/>
      </c>
      <c r="M441" s="17" t="n"/>
      <c r="N441" s="18">
        <f>IF(J441="","",L441-M441)</f>
        <v/>
      </c>
      <c r="O441" s="22">
        <f>IF(J441="","",IF(AND(K441&gt;0,I441&lt;&gt;"Tax invoice"),"No input VAT without a tax invoice",IF(AND(M441=0,OR(AND(G441="Goods",J441&gt;20000),AND(G441="Services",J441&gt;10000))),"Check withholding",IF(AND(H441="Cash",N441&gt;50000),"Above ETB 50,000: pay through the bank",""))))</f>
        <v/>
      </c>
    </row>
    <row r="442">
      <c r="A442" s="16" t="n"/>
      <c r="B442" s="15" t="n"/>
      <c r="C442" s="15" t="n"/>
      <c r="D442" s="15" t="n"/>
      <c r="E442" s="14" t="n"/>
      <c r="F442" s="22">
        <f>IF(E442="","",VLOOKUP(E442,Accounts!$A$2:$B$60,2,FALSE))</f>
        <v/>
      </c>
      <c r="G442" s="15" t="n"/>
      <c r="H442" s="15" t="n"/>
      <c r="I442" s="15" t="n"/>
      <c r="J442" s="17" t="n"/>
      <c r="K442" s="17" t="n"/>
      <c r="L442" s="18">
        <f>IF(J442="","",J442+K442)</f>
        <v/>
      </c>
      <c r="M442" s="17" t="n"/>
      <c r="N442" s="18">
        <f>IF(J442="","",L442-M442)</f>
        <v/>
      </c>
      <c r="O442" s="22">
        <f>IF(J442="","",IF(AND(K442&gt;0,I442&lt;&gt;"Tax invoice"),"No input VAT without a tax invoice",IF(AND(M442=0,OR(AND(G442="Goods",J442&gt;20000),AND(G442="Services",J442&gt;10000))),"Check withholding",IF(AND(H442="Cash",N442&gt;50000),"Above ETB 50,000: pay through the bank",""))))</f>
        <v/>
      </c>
    </row>
    <row r="443">
      <c r="A443" s="16" t="n"/>
      <c r="B443" s="15" t="n"/>
      <c r="C443" s="15" t="n"/>
      <c r="D443" s="15" t="n"/>
      <c r="E443" s="14" t="n"/>
      <c r="F443" s="22">
        <f>IF(E443="","",VLOOKUP(E443,Accounts!$A$2:$B$60,2,FALSE))</f>
        <v/>
      </c>
      <c r="G443" s="15" t="n"/>
      <c r="H443" s="15" t="n"/>
      <c r="I443" s="15" t="n"/>
      <c r="J443" s="17" t="n"/>
      <c r="K443" s="17" t="n"/>
      <c r="L443" s="18">
        <f>IF(J443="","",J443+K443)</f>
        <v/>
      </c>
      <c r="M443" s="17" t="n"/>
      <c r="N443" s="18">
        <f>IF(J443="","",L443-M443)</f>
        <v/>
      </c>
      <c r="O443" s="22">
        <f>IF(J443="","",IF(AND(K443&gt;0,I443&lt;&gt;"Tax invoice"),"No input VAT without a tax invoice",IF(AND(M443=0,OR(AND(G443="Goods",J443&gt;20000),AND(G443="Services",J443&gt;10000))),"Check withholding",IF(AND(H443="Cash",N443&gt;50000),"Above ETB 50,000: pay through the bank",""))))</f>
        <v/>
      </c>
    </row>
    <row r="444">
      <c r="A444" s="16" t="n"/>
      <c r="B444" s="15" t="n"/>
      <c r="C444" s="15" t="n"/>
      <c r="D444" s="15" t="n"/>
      <c r="E444" s="14" t="n"/>
      <c r="F444" s="22">
        <f>IF(E444="","",VLOOKUP(E444,Accounts!$A$2:$B$60,2,FALSE))</f>
        <v/>
      </c>
      <c r="G444" s="15" t="n"/>
      <c r="H444" s="15" t="n"/>
      <c r="I444" s="15" t="n"/>
      <c r="J444" s="17" t="n"/>
      <c r="K444" s="17" t="n"/>
      <c r="L444" s="18">
        <f>IF(J444="","",J444+K444)</f>
        <v/>
      </c>
      <c r="M444" s="17" t="n"/>
      <c r="N444" s="18">
        <f>IF(J444="","",L444-M444)</f>
        <v/>
      </c>
      <c r="O444" s="22">
        <f>IF(J444="","",IF(AND(K444&gt;0,I444&lt;&gt;"Tax invoice"),"No input VAT without a tax invoice",IF(AND(M444=0,OR(AND(G444="Goods",J444&gt;20000),AND(G444="Services",J444&gt;10000))),"Check withholding",IF(AND(H444="Cash",N444&gt;50000),"Above ETB 50,000: pay through the bank",""))))</f>
        <v/>
      </c>
    </row>
    <row r="445">
      <c r="A445" s="16" t="n"/>
      <c r="B445" s="15" t="n"/>
      <c r="C445" s="15" t="n"/>
      <c r="D445" s="15" t="n"/>
      <c r="E445" s="14" t="n"/>
      <c r="F445" s="22">
        <f>IF(E445="","",VLOOKUP(E445,Accounts!$A$2:$B$60,2,FALSE))</f>
        <v/>
      </c>
      <c r="G445" s="15" t="n"/>
      <c r="H445" s="15" t="n"/>
      <c r="I445" s="15" t="n"/>
      <c r="J445" s="17" t="n"/>
      <c r="K445" s="17" t="n"/>
      <c r="L445" s="18">
        <f>IF(J445="","",J445+K445)</f>
        <v/>
      </c>
      <c r="M445" s="17" t="n"/>
      <c r="N445" s="18">
        <f>IF(J445="","",L445-M445)</f>
        <v/>
      </c>
      <c r="O445" s="22">
        <f>IF(J445="","",IF(AND(K445&gt;0,I445&lt;&gt;"Tax invoice"),"No input VAT without a tax invoice",IF(AND(M445=0,OR(AND(G445="Goods",J445&gt;20000),AND(G445="Services",J445&gt;10000))),"Check withholding",IF(AND(H445="Cash",N445&gt;50000),"Above ETB 50,000: pay through the bank",""))))</f>
        <v/>
      </c>
    </row>
    <row r="446">
      <c r="A446" s="16" t="n"/>
      <c r="B446" s="15" t="n"/>
      <c r="C446" s="15" t="n"/>
      <c r="D446" s="15" t="n"/>
      <c r="E446" s="14" t="n"/>
      <c r="F446" s="22">
        <f>IF(E446="","",VLOOKUP(E446,Accounts!$A$2:$B$60,2,FALSE))</f>
        <v/>
      </c>
      <c r="G446" s="15" t="n"/>
      <c r="H446" s="15" t="n"/>
      <c r="I446" s="15" t="n"/>
      <c r="J446" s="17" t="n"/>
      <c r="K446" s="17" t="n"/>
      <c r="L446" s="18">
        <f>IF(J446="","",J446+K446)</f>
        <v/>
      </c>
      <c r="M446" s="17" t="n"/>
      <c r="N446" s="18">
        <f>IF(J446="","",L446-M446)</f>
        <v/>
      </c>
      <c r="O446" s="22">
        <f>IF(J446="","",IF(AND(K446&gt;0,I446&lt;&gt;"Tax invoice"),"No input VAT without a tax invoice",IF(AND(M446=0,OR(AND(G446="Goods",J446&gt;20000),AND(G446="Services",J446&gt;10000))),"Check withholding",IF(AND(H446="Cash",N446&gt;50000),"Above ETB 50,000: pay through the bank",""))))</f>
        <v/>
      </c>
    </row>
    <row r="447">
      <c r="A447" s="16" t="n"/>
      <c r="B447" s="15" t="n"/>
      <c r="C447" s="15" t="n"/>
      <c r="D447" s="15" t="n"/>
      <c r="E447" s="14" t="n"/>
      <c r="F447" s="22">
        <f>IF(E447="","",VLOOKUP(E447,Accounts!$A$2:$B$60,2,FALSE))</f>
        <v/>
      </c>
      <c r="G447" s="15" t="n"/>
      <c r="H447" s="15" t="n"/>
      <c r="I447" s="15" t="n"/>
      <c r="J447" s="17" t="n"/>
      <c r="K447" s="17" t="n"/>
      <c r="L447" s="18">
        <f>IF(J447="","",J447+K447)</f>
        <v/>
      </c>
      <c r="M447" s="17" t="n"/>
      <c r="N447" s="18">
        <f>IF(J447="","",L447-M447)</f>
        <v/>
      </c>
      <c r="O447" s="22">
        <f>IF(J447="","",IF(AND(K447&gt;0,I447&lt;&gt;"Tax invoice"),"No input VAT without a tax invoice",IF(AND(M447=0,OR(AND(G447="Goods",J447&gt;20000),AND(G447="Services",J447&gt;10000))),"Check withholding",IF(AND(H447="Cash",N447&gt;50000),"Above ETB 50,000: pay through the bank",""))))</f>
        <v/>
      </c>
    </row>
    <row r="448">
      <c r="A448" s="16" t="n"/>
      <c r="B448" s="15" t="n"/>
      <c r="C448" s="15" t="n"/>
      <c r="D448" s="15" t="n"/>
      <c r="E448" s="14" t="n"/>
      <c r="F448" s="22">
        <f>IF(E448="","",VLOOKUP(E448,Accounts!$A$2:$B$60,2,FALSE))</f>
        <v/>
      </c>
      <c r="G448" s="15" t="n"/>
      <c r="H448" s="15" t="n"/>
      <c r="I448" s="15" t="n"/>
      <c r="J448" s="17" t="n"/>
      <c r="K448" s="17" t="n"/>
      <c r="L448" s="18">
        <f>IF(J448="","",J448+K448)</f>
        <v/>
      </c>
      <c r="M448" s="17" t="n"/>
      <c r="N448" s="18">
        <f>IF(J448="","",L448-M448)</f>
        <v/>
      </c>
      <c r="O448" s="22">
        <f>IF(J448="","",IF(AND(K448&gt;0,I448&lt;&gt;"Tax invoice"),"No input VAT without a tax invoice",IF(AND(M448=0,OR(AND(G448="Goods",J448&gt;20000),AND(G448="Services",J448&gt;10000))),"Check withholding",IF(AND(H448="Cash",N448&gt;50000),"Above ETB 50,000: pay through the bank",""))))</f>
        <v/>
      </c>
    </row>
    <row r="449">
      <c r="A449" s="16" t="n"/>
      <c r="B449" s="15" t="n"/>
      <c r="C449" s="15" t="n"/>
      <c r="D449" s="15" t="n"/>
      <c r="E449" s="14" t="n"/>
      <c r="F449" s="22">
        <f>IF(E449="","",VLOOKUP(E449,Accounts!$A$2:$B$60,2,FALSE))</f>
        <v/>
      </c>
      <c r="G449" s="15" t="n"/>
      <c r="H449" s="15" t="n"/>
      <c r="I449" s="15" t="n"/>
      <c r="J449" s="17" t="n"/>
      <c r="K449" s="17" t="n"/>
      <c r="L449" s="18">
        <f>IF(J449="","",J449+K449)</f>
        <v/>
      </c>
      <c r="M449" s="17" t="n"/>
      <c r="N449" s="18">
        <f>IF(J449="","",L449-M449)</f>
        <v/>
      </c>
      <c r="O449" s="22">
        <f>IF(J449="","",IF(AND(K449&gt;0,I449&lt;&gt;"Tax invoice"),"No input VAT without a tax invoice",IF(AND(M449=0,OR(AND(G449="Goods",J449&gt;20000),AND(G449="Services",J449&gt;10000))),"Check withholding",IF(AND(H449="Cash",N449&gt;50000),"Above ETB 50,000: pay through the bank",""))))</f>
        <v/>
      </c>
    </row>
    <row r="450">
      <c r="A450" s="16" t="n"/>
      <c r="B450" s="15" t="n"/>
      <c r="C450" s="15" t="n"/>
      <c r="D450" s="15" t="n"/>
      <c r="E450" s="14" t="n"/>
      <c r="F450" s="22">
        <f>IF(E450="","",VLOOKUP(E450,Accounts!$A$2:$B$60,2,FALSE))</f>
        <v/>
      </c>
      <c r="G450" s="15" t="n"/>
      <c r="H450" s="15" t="n"/>
      <c r="I450" s="15" t="n"/>
      <c r="J450" s="17" t="n"/>
      <c r="K450" s="17" t="n"/>
      <c r="L450" s="18">
        <f>IF(J450="","",J450+K450)</f>
        <v/>
      </c>
      <c r="M450" s="17" t="n"/>
      <c r="N450" s="18">
        <f>IF(J450="","",L450-M450)</f>
        <v/>
      </c>
      <c r="O450" s="22">
        <f>IF(J450="","",IF(AND(K450&gt;0,I450&lt;&gt;"Tax invoice"),"No input VAT without a tax invoice",IF(AND(M450=0,OR(AND(G450="Goods",J450&gt;20000),AND(G450="Services",J450&gt;10000))),"Check withholding",IF(AND(H450="Cash",N450&gt;50000),"Above ETB 50,000: pay through the bank",""))))</f>
        <v/>
      </c>
    </row>
    <row r="451">
      <c r="A451" s="16" t="n"/>
      <c r="B451" s="15" t="n"/>
      <c r="C451" s="15" t="n"/>
      <c r="D451" s="15" t="n"/>
      <c r="E451" s="14" t="n"/>
      <c r="F451" s="22">
        <f>IF(E451="","",VLOOKUP(E451,Accounts!$A$2:$B$60,2,FALSE))</f>
        <v/>
      </c>
      <c r="G451" s="15" t="n"/>
      <c r="H451" s="15" t="n"/>
      <c r="I451" s="15" t="n"/>
      <c r="J451" s="17" t="n"/>
      <c r="K451" s="17" t="n"/>
      <c r="L451" s="18">
        <f>IF(J451="","",J451+K451)</f>
        <v/>
      </c>
      <c r="M451" s="17" t="n"/>
      <c r="N451" s="18">
        <f>IF(J451="","",L451-M451)</f>
        <v/>
      </c>
      <c r="O451" s="22">
        <f>IF(J451="","",IF(AND(K451&gt;0,I451&lt;&gt;"Tax invoice"),"No input VAT without a tax invoice",IF(AND(M451=0,OR(AND(G451="Goods",J451&gt;20000),AND(G451="Services",J451&gt;10000))),"Check withholding",IF(AND(H451="Cash",N451&gt;50000),"Above ETB 50,000: pay through the bank",""))))</f>
        <v/>
      </c>
    </row>
    <row r="452">
      <c r="A452" s="16" t="n"/>
      <c r="B452" s="15" t="n"/>
      <c r="C452" s="15" t="n"/>
      <c r="D452" s="15" t="n"/>
      <c r="E452" s="14" t="n"/>
      <c r="F452" s="22">
        <f>IF(E452="","",VLOOKUP(E452,Accounts!$A$2:$B$60,2,FALSE))</f>
        <v/>
      </c>
      <c r="G452" s="15" t="n"/>
      <c r="H452" s="15" t="n"/>
      <c r="I452" s="15" t="n"/>
      <c r="J452" s="17" t="n"/>
      <c r="K452" s="17" t="n"/>
      <c r="L452" s="18">
        <f>IF(J452="","",J452+K452)</f>
        <v/>
      </c>
      <c r="M452" s="17" t="n"/>
      <c r="N452" s="18">
        <f>IF(J452="","",L452-M452)</f>
        <v/>
      </c>
      <c r="O452" s="22">
        <f>IF(J452="","",IF(AND(K452&gt;0,I452&lt;&gt;"Tax invoice"),"No input VAT without a tax invoice",IF(AND(M452=0,OR(AND(G452="Goods",J452&gt;20000),AND(G452="Services",J452&gt;10000))),"Check withholding",IF(AND(H452="Cash",N452&gt;50000),"Above ETB 50,000: pay through the bank",""))))</f>
        <v/>
      </c>
    </row>
    <row r="453">
      <c r="A453" s="16" t="n"/>
      <c r="B453" s="15" t="n"/>
      <c r="C453" s="15" t="n"/>
      <c r="D453" s="15" t="n"/>
      <c r="E453" s="14" t="n"/>
      <c r="F453" s="22">
        <f>IF(E453="","",VLOOKUP(E453,Accounts!$A$2:$B$60,2,FALSE))</f>
        <v/>
      </c>
      <c r="G453" s="15" t="n"/>
      <c r="H453" s="15" t="n"/>
      <c r="I453" s="15" t="n"/>
      <c r="J453" s="17" t="n"/>
      <c r="K453" s="17" t="n"/>
      <c r="L453" s="18">
        <f>IF(J453="","",J453+K453)</f>
        <v/>
      </c>
      <c r="M453" s="17" t="n"/>
      <c r="N453" s="18">
        <f>IF(J453="","",L453-M453)</f>
        <v/>
      </c>
      <c r="O453" s="22">
        <f>IF(J453="","",IF(AND(K453&gt;0,I453&lt;&gt;"Tax invoice"),"No input VAT without a tax invoice",IF(AND(M453=0,OR(AND(G453="Goods",J453&gt;20000),AND(G453="Services",J453&gt;10000))),"Check withholding",IF(AND(H453="Cash",N453&gt;50000),"Above ETB 50,000: pay through the bank",""))))</f>
        <v/>
      </c>
    </row>
    <row r="454">
      <c r="A454" s="16" t="n"/>
      <c r="B454" s="15" t="n"/>
      <c r="C454" s="15" t="n"/>
      <c r="D454" s="15" t="n"/>
      <c r="E454" s="14" t="n"/>
      <c r="F454" s="22">
        <f>IF(E454="","",VLOOKUP(E454,Accounts!$A$2:$B$60,2,FALSE))</f>
        <v/>
      </c>
      <c r="G454" s="15" t="n"/>
      <c r="H454" s="15" t="n"/>
      <c r="I454" s="15" t="n"/>
      <c r="J454" s="17" t="n"/>
      <c r="K454" s="17" t="n"/>
      <c r="L454" s="18">
        <f>IF(J454="","",J454+K454)</f>
        <v/>
      </c>
      <c r="M454" s="17" t="n"/>
      <c r="N454" s="18">
        <f>IF(J454="","",L454-M454)</f>
        <v/>
      </c>
      <c r="O454" s="22">
        <f>IF(J454="","",IF(AND(K454&gt;0,I454&lt;&gt;"Tax invoice"),"No input VAT without a tax invoice",IF(AND(M454=0,OR(AND(G454="Goods",J454&gt;20000),AND(G454="Services",J454&gt;10000))),"Check withholding",IF(AND(H454="Cash",N454&gt;50000),"Above ETB 50,000: pay through the bank",""))))</f>
        <v/>
      </c>
    </row>
    <row r="455">
      <c r="A455" s="16" t="n"/>
      <c r="B455" s="15" t="n"/>
      <c r="C455" s="15" t="n"/>
      <c r="D455" s="15" t="n"/>
      <c r="E455" s="14" t="n"/>
      <c r="F455" s="22">
        <f>IF(E455="","",VLOOKUP(E455,Accounts!$A$2:$B$60,2,FALSE))</f>
        <v/>
      </c>
      <c r="G455" s="15" t="n"/>
      <c r="H455" s="15" t="n"/>
      <c r="I455" s="15" t="n"/>
      <c r="J455" s="17" t="n"/>
      <c r="K455" s="17" t="n"/>
      <c r="L455" s="18">
        <f>IF(J455="","",J455+K455)</f>
        <v/>
      </c>
      <c r="M455" s="17" t="n"/>
      <c r="N455" s="18">
        <f>IF(J455="","",L455-M455)</f>
        <v/>
      </c>
      <c r="O455" s="22">
        <f>IF(J455="","",IF(AND(K455&gt;0,I455&lt;&gt;"Tax invoice"),"No input VAT without a tax invoice",IF(AND(M455=0,OR(AND(G455="Goods",J455&gt;20000),AND(G455="Services",J455&gt;10000))),"Check withholding",IF(AND(H455="Cash",N455&gt;50000),"Above ETB 50,000: pay through the bank",""))))</f>
        <v/>
      </c>
    </row>
    <row r="456">
      <c r="A456" s="16" t="n"/>
      <c r="B456" s="15" t="n"/>
      <c r="C456" s="15" t="n"/>
      <c r="D456" s="15" t="n"/>
      <c r="E456" s="14" t="n"/>
      <c r="F456" s="22">
        <f>IF(E456="","",VLOOKUP(E456,Accounts!$A$2:$B$60,2,FALSE))</f>
        <v/>
      </c>
      <c r="G456" s="15" t="n"/>
      <c r="H456" s="15" t="n"/>
      <c r="I456" s="15" t="n"/>
      <c r="J456" s="17" t="n"/>
      <c r="K456" s="17" t="n"/>
      <c r="L456" s="18">
        <f>IF(J456="","",J456+K456)</f>
        <v/>
      </c>
      <c r="M456" s="17" t="n"/>
      <c r="N456" s="18">
        <f>IF(J456="","",L456-M456)</f>
        <v/>
      </c>
      <c r="O456" s="22">
        <f>IF(J456="","",IF(AND(K456&gt;0,I456&lt;&gt;"Tax invoice"),"No input VAT without a tax invoice",IF(AND(M456=0,OR(AND(G456="Goods",J456&gt;20000),AND(G456="Services",J456&gt;10000))),"Check withholding",IF(AND(H456="Cash",N456&gt;50000),"Above ETB 50,000: pay through the bank",""))))</f>
        <v/>
      </c>
    </row>
    <row r="457">
      <c r="A457" s="16" t="n"/>
      <c r="B457" s="15" t="n"/>
      <c r="C457" s="15" t="n"/>
      <c r="D457" s="15" t="n"/>
      <c r="E457" s="14" t="n"/>
      <c r="F457" s="22">
        <f>IF(E457="","",VLOOKUP(E457,Accounts!$A$2:$B$60,2,FALSE))</f>
        <v/>
      </c>
      <c r="G457" s="15" t="n"/>
      <c r="H457" s="15" t="n"/>
      <c r="I457" s="15" t="n"/>
      <c r="J457" s="17" t="n"/>
      <c r="K457" s="17" t="n"/>
      <c r="L457" s="18">
        <f>IF(J457="","",J457+K457)</f>
        <v/>
      </c>
      <c r="M457" s="17" t="n"/>
      <c r="N457" s="18">
        <f>IF(J457="","",L457-M457)</f>
        <v/>
      </c>
      <c r="O457" s="22">
        <f>IF(J457="","",IF(AND(K457&gt;0,I457&lt;&gt;"Tax invoice"),"No input VAT without a tax invoice",IF(AND(M457=0,OR(AND(G457="Goods",J457&gt;20000),AND(G457="Services",J457&gt;10000))),"Check withholding",IF(AND(H457="Cash",N457&gt;50000),"Above ETB 50,000: pay through the bank",""))))</f>
        <v/>
      </c>
    </row>
    <row r="458">
      <c r="A458" s="16" t="n"/>
      <c r="B458" s="15" t="n"/>
      <c r="C458" s="15" t="n"/>
      <c r="D458" s="15" t="n"/>
      <c r="E458" s="14" t="n"/>
      <c r="F458" s="22">
        <f>IF(E458="","",VLOOKUP(E458,Accounts!$A$2:$B$60,2,FALSE))</f>
        <v/>
      </c>
      <c r="G458" s="15" t="n"/>
      <c r="H458" s="15" t="n"/>
      <c r="I458" s="15" t="n"/>
      <c r="J458" s="17" t="n"/>
      <c r="K458" s="17" t="n"/>
      <c r="L458" s="18">
        <f>IF(J458="","",J458+K458)</f>
        <v/>
      </c>
      <c r="M458" s="17" t="n"/>
      <c r="N458" s="18">
        <f>IF(J458="","",L458-M458)</f>
        <v/>
      </c>
      <c r="O458" s="22">
        <f>IF(J458="","",IF(AND(K458&gt;0,I458&lt;&gt;"Tax invoice"),"No input VAT without a tax invoice",IF(AND(M458=0,OR(AND(G458="Goods",J458&gt;20000),AND(G458="Services",J458&gt;10000))),"Check withholding",IF(AND(H458="Cash",N458&gt;50000),"Above ETB 50,000: pay through the bank",""))))</f>
        <v/>
      </c>
    </row>
    <row r="459">
      <c r="A459" s="16" t="n"/>
      <c r="B459" s="15" t="n"/>
      <c r="C459" s="15" t="n"/>
      <c r="D459" s="15" t="n"/>
      <c r="E459" s="14" t="n"/>
      <c r="F459" s="22">
        <f>IF(E459="","",VLOOKUP(E459,Accounts!$A$2:$B$60,2,FALSE))</f>
        <v/>
      </c>
      <c r="G459" s="15" t="n"/>
      <c r="H459" s="15" t="n"/>
      <c r="I459" s="15" t="n"/>
      <c r="J459" s="17" t="n"/>
      <c r="K459" s="17" t="n"/>
      <c r="L459" s="18">
        <f>IF(J459="","",J459+K459)</f>
        <v/>
      </c>
      <c r="M459" s="17" t="n"/>
      <c r="N459" s="18">
        <f>IF(J459="","",L459-M459)</f>
        <v/>
      </c>
      <c r="O459" s="22">
        <f>IF(J459="","",IF(AND(K459&gt;0,I459&lt;&gt;"Tax invoice"),"No input VAT without a tax invoice",IF(AND(M459=0,OR(AND(G459="Goods",J459&gt;20000),AND(G459="Services",J459&gt;10000))),"Check withholding",IF(AND(H459="Cash",N459&gt;50000),"Above ETB 50,000: pay through the bank",""))))</f>
        <v/>
      </c>
    </row>
    <row r="460">
      <c r="A460" s="16" t="n"/>
      <c r="B460" s="15" t="n"/>
      <c r="C460" s="15" t="n"/>
      <c r="D460" s="15" t="n"/>
      <c r="E460" s="14" t="n"/>
      <c r="F460" s="22">
        <f>IF(E460="","",VLOOKUP(E460,Accounts!$A$2:$B$60,2,FALSE))</f>
        <v/>
      </c>
      <c r="G460" s="15" t="n"/>
      <c r="H460" s="15" t="n"/>
      <c r="I460" s="15" t="n"/>
      <c r="J460" s="17" t="n"/>
      <c r="K460" s="17" t="n"/>
      <c r="L460" s="18">
        <f>IF(J460="","",J460+K460)</f>
        <v/>
      </c>
      <c r="M460" s="17" t="n"/>
      <c r="N460" s="18">
        <f>IF(J460="","",L460-M460)</f>
        <v/>
      </c>
      <c r="O460" s="22">
        <f>IF(J460="","",IF(AND(K460&gt;0,I460&lt;&gt;"Tax invoice"),"No input VAT without a tax invoice",IF(AND(M460=0,OR(AND(G460="Goods",J460&gt;20000),AND(G460="Services",J460&gt;10000))),"Check withholding",IF(AND(H460="Cash",N460&gt;50000),"Above ETB 50,000: pay through the bank",""))))</f>
        <v/>
      </c>
    </row>
    <row r="461">
      <c r="A461" s="16" t="n"/>
      <c r="B461" s="15" t="n"/>
      <c r="C461" s="15" t="n"/>
      <c r="D461" s="15" t="n"/>
      <c r="E461" s="14" t="n"/>
      <c r="F461" s="22">
        <f>IF(E461="","",VLOOKUP(E461,Accounts!$A$2:$B$60,2,FALSE))</f>
        <v/>
      </c>
      <c r="G461" s="15" t="n"/>
      <c r="H461" s="15" t="n"/>
      <c r="I461" s="15" t="n"/>
      <c r="J461" s="17" t="n"/>
      <c r="K461" s="17" t="n"/>
      <c r="L461" s="18">
        <f>IF(J461="","",J461+K461)</f>
        <v/>
      </c>
      <c r="M461" s="17" t="n"/>
      <c r="N461" s="18">
        <f>IF(J461="","",L461-M461)</f>
        <v/>
      </c>
      <c r="O461" s="22">
        <f>IF(J461="","",IF(AND(K461&gt;0,I461&lt;&gt;"Tax invoice"),"No input VAT without a tax invoice",IF(AND(M461=0,OR(AND(G461="Goods",J461&gt;20000),AND(G461="Services",J461&gt;10000))),"Check withholding",IF(AND(H461="Cash",N461&gt;50000),"Above ETB 50,000: pay through the bank",""))))</f>
        <v/>
      </c>
    </row>
    <row r="462">
      <c r="A462" s="16" t="n"/>
      <c r="B462" s="15" t="n"/>
      <c r="C462" s="15" t="n"/>
      <c r="D462" s="15" t="n"/>
      <c r="E462" s="14" t="n"/>
      <c r="F462" s="22">
        <f>IF(E462="","",VLOOKUP(E462,Accounts!$A$2:$B$60,2,FALSE))</f>
        <v/>
      </c>
      <c r="G462" s="15" t="n"/>
      <c r="H462" s="15" t="n"/>
      <c r="I462" s="15" t="n"/>
      <c r="J462" s="17" t="n"/>
      <c r="K462" s="17" t="n"/>
      <c r="L462" s="18">
        <f>IF(J462="","",J462+K462)</f>
        <v/>
      </c>
      <c r="M462" s="17" t="n"/>
      <c r="N462" s="18">
        <f>IF(J462="","",L462-M462)</f>
        <v/>
      </c>
      <c r="O462" s="22">
        <f>IF(J462="","",IF(AND(K462&gt;0,I462&lt;&gt;"Tax invoice"),"No input VAT without a tax invoice",IF(AND(M462=0,OR(AND(G462="Goods",J462&gt;20000),AND(G462="Services",J462&gt;10000))),"Check withholding",IF(AND(H462="Cash",N462&gt;50000),"Above ETB 50,000: pay through the bank",""))))</f>
        <v/>
      </c>
    </row>
    <row r="463">
      <c r="A463" s="16" t="n"/>
      <c r="B463" s="15" t="n"/>
      <c r="C463" s="15" t="n"/>
      <c r="D463" s="15" t="n"/>
      <c r="E463" s="14" t="n"/>
      <c r="F463" s="22">
        <f>IF(E463="","",VLOOKUP(E463,Accounts!$A$2:$B$60,2,FALSE))</f>
        <v/>
      </c>
      <c r="G463" s="15" t="n"/>
      <c r="H463" s="15" t="n"/>
      <c r="I463" s="15" t="n"/>
      <c r="J463" s="17" t="n"/>
      <c r="K463" s="17" t="n"/>
      <c r="L463" s="18">
        <f>IF(J463="","",J463+K463)</f>
        <v/>
      </c>
      <c r="M463" s="17" t="n"/>
      <c r="N463" s="18">
        <f>IF(J463="","",L463-M463)</f>
        <v/>
      </c>
      <c r="O463" s="22">
        <f>IF(J463="","",IF(AND(K463&gt;0,I463&lt;&gt;"Tax invoice"),"No input VAT without a tax invoice",IF(AND(M463=0,OR(AND(G463="Goods",J463&gt;20000),AND(G463="Services",J463&gt;10000))),"Check withholding",IF(AND(H463="Cash",N463&gt;50000),"Above ETB 50,000: pay through the bank",""))))</f>
        <v/>
      </c>
    </row>
    <row r="464">
      <c r="A464" s="16" t="n"/>
      <c r="B464" s="15" t="n"/>
      <c r="C464" s="15" t="n"/>
      <c r="D464" s="15" t="n"/>
      <c r="E464" s="14" t="n"/>
      <c r="F464" s="22">
        <f>IF(E464="","",VLOOKUP(E464,Accounts!$A$2:$B$60,2,FALSE))</f>
        <v/>
      </c>
      <c r="G464" s="15" t="n"/>
      <c r="H464" s="15" t="n"/>
      <c r="I464" s="15" t="n"/>
      <c r="J464" s="17" t="n"/>
      <c r="K464" s="17" t="n"/>
      <c r="L464" s="18">
        <f>IF(J464="","",J464+K464)</f>
        <v/>
      </c>
      <c r="M464" s="17" t="n"/>
      <c r="N464" s="18">
        <f>IF(J464="","",L464-M464)</f>
        <v/>
      </c>
      <c r="O464" s="22">
        <f>IF(J464="","",IF(AND(K464&gt;0,I464&lt;&gt;"Tax invoice"),"No input VAT without a tax invoice",IF(AND(M464=0,OR(AND(G464="Goods",J464&gt;20000),AND(G464="Services",J464&gt;10000))),"Check withholding",IF(AND(H464="Cash",N464&gt;50000),"Above ETB 50,000: pay through the bank",""))))</f>
        <v/>
      </c>
    </row>
    <row r="465">
      <c r="A465" s="16" t="n"/>
      <c r="B465" s="15" t="n"/>
      <c r="C465" s="15" t="n"/>
      <c r="D465" s="15" t="n"/>
      <c r="E465" s="14" t="n"/>
      <c r="F465" s="22">
        <f>IF(E465="","",VLOOKUP(E465,Accounts!$A$2:$B$60,2,FALSE))</f>
        <v/>
      </c>
      <c r="G465" s="15" t="n"/>
      <c r="H465" s="15" t="n"/>
      <c r="I465" s="15" t="n"/>
      <c r="J465" s="17" t="n"/>
      <c r="K465" s="17" t="n"/>
      <c r="L465" s="18">
        <f>IF(J465="","",J465+K465)</f>
        <v/>
      </c>
      <c r="M465" s="17" t="n"/>
      <c r="N465" s="18">
        <f>IF(J465="","",L465-M465)</f>
        <v/>
      </c>
      <c r="O465" s="22">
        <f>IF(J465="","",IF(AND(K465&gt;0,I465&lt;&gt;"Tax invoice"),"No input VAT without a tax invoice",IF(AND(M465=0,OR(AND(G465="Goods",J465&gt;20000),AND(G465="Services",J465&gt;10000))),"Check withholding",IF(AND(H465="Cash",N465&gt;50000),"Above ETB 50,000: pay through the bank",""))))</f>
        <v/>
      </c>
    </row>
    <row r="466">
      <c r="A466" s="16" t="n"/>
      <c r="B466" s="15" t="n"/>
      <c r="C466" s="15" t="n"/>
      <c r="D466" s="15" t="n"/>
      <c r="E466" s="14" t="n"/>
      <c r="F466" s="22">
        <f>IF(E466="","",VLOOKUP(E466,Accounts!$A$2:$B$60,2,FALSE))</f>
        <v/>
      </c>
      <c r="G466" s="15" t="n"/>
      <c r="H466" s="15" t="n"/>
      <c r="I466" s="15" t="n"/>
      <c r="J466" s="17" t="n"/>
      <c r="K466" s="17" t="n"/>
      <c r="L466" s="18">
        <f>IF(J466="","",J466+K466)</f>
        <v/>
      </c>
      <c r="M466" s="17" t="n"/>
      <c r="N466" s="18">
        <f>IF(J466="","",L466-M466)</f>
        <v/>
      </c>
      <c r="O466" s="22">
        <f>IF(J466="","",IF(AND(K466&gt;0,I466&lt;&gt;"Tax invoice"),"No input VAT without a tax invoice",IF(AND(M466=0,OR(AND(G466="Goods",J466&gt;20000),AND(G466="Services",J466&gt;10000))),"Check withholding",IF(AND(H466="Cash",N466&gt;50000),"Above ETB 50,000: pay through the bank",""))))</f>
        <v/>
      </c>
    </row>
    <row r="467">
      <c r="A467" s="16" t="n"/>
      <c r="B467" s="15" t="n"/>
      <c r="C467" s="15" t="n"/>
      <c r="D467" s="15" t="n"/>
      <c r="E467" s="14" t="n"/>
      <c r="F467" s="22">
        <f>IF(E467="","",VLOOKUP(E467,Accounts!$A$2:$B$60,2,FALSE))</f>
        <v/>
      </c>
      <c r="G467" s="15" t="n"/>
      <c r="H467" s="15" t="n"/>
      <c r="I467" s="15" t="n"/>
      <c r="J467" s="17" t="n"/>
      <c r="K467" s="17" t="n"/>
      <c r="L467" s="18">
        <f>IF(J467="","",J467+K467)</f>
        <v/>
      </c>
      <c r="M467" s="17" t="n"/>
      <c r="N467" s="18">
        <f>IF(J467="","",L467-M467)</f>
        <v/>
      </c>
      <c r="O467" s="22">
        <f>IF(J467="","",IF(AND(K467&gt;0,I467&lt;&gt;"Tax invoice"),"No input VAT without a tax invoice",IF(AND(M467=0,OR(AND(G467="Goods",J467&gt;20000),AND(G467="Services",J467&gt;10000))),"Check withholding",IF(AND(H467="Cash",N467&gt;50000),"Above ETB 50,000: pay through the bank",""))))</f>
        <v/>
      </c>
    </row>
    <row r="468">
      <c r="A468" s="16" t="n"/>
      <c r="B468" s="15" t="n"/>
      <c r="C468" s="15" t="n"/>
      <c r="D468" s="15" t="n"/>
      <c r="E468" s="14" t="n"/>
      <c r="F468" s="22">
        <f>IF(E468="","",VLOOKUP(E468,Accounts!$A$2:$B$60,2,FALSE))</f>
        <v/>
      </c>
      <c r="G468" s="15" t="n"/>
      <c r="H468" s="15" t="n"/>
      <c r="I468" s="15" t="n"/>
      <c r="J468" s="17" t="n"/>
      <c r="K468" s="17" t="n"/>
      <c r="L468" s="18">
        <f>IF(J468="","",J468+K468)</f>
        <v/>
      </c>
      <c r="M468" s="17" t="n"/>
      <c r="N468" s="18">
        <f>IF(J468="","",L468-M468)</f>
        <v/>
      </c>
      <c r="O468" s="22">
        <f>IF(J468="","",IF(AND(K468&gt;0,I468&lt;&gt;"Tax invoice"),"No input VAT without a tax invoice",IF(AND(M468=0,OR(AND(G468="Goods",J468&gt;20000),AND(G468="Services",J468&gt;10000))),"Check withholding",IF(AND(H468="Cash",N468&gt;50000),"Above ETB 50,000: pay through the bank",""))))</f>
        <v/>
      </c>
    </row>
    <row r="469">
      <c r="A469" s="16" t="n"/>
      <c r="B469" s="15" t="n"/>
      <c r="C469" s="15" t="n"/>
      <c r="D469" s="15" t="n"/>
      <c r="E469" s="14" t="n"/>
      <c r="F469" s="22">
        <f>IF(E469="","",VLOOKUP(E469,Accounts!$A$2:$B$60,2,FALSE))</f>
        <v/>
      </c>
      <c r="G469" s="15" t="n"/>
      <c r="H469" s="15" t="n"/>
      <c r="I469" s="15" t="n"/>
      <c r="J469" s="17" t="n"/>
      <c r="K469" s="17" t="n"/>
      <c r="L469" s="18">
        <f>IF(J469="","",J469+K469)</f>
        <v/>
      </c>
      <c r="M469" s="17" t="n"/>
      <c r="N469" s="18">
        <f>IF(J469="","",L469-M469)</f>
        <v/>
      </c>
      <c r="O469" s="22">
        <f>IF(J469="","",IF(AND(K469&gt;0,I469&lt;&gt;"Tax invoice"),"No input VAT without a tax invoice",IF(AND(M469=0,OR(AND(G469="Goods",J469&gt;20000),AND(G469="Services",J469&gt;10000))),"Check withholding",IF(AND(H469="Cash",N469&gt;50000),"Above ETB 50,000: pay through the bank",""))))</f>
        <v/>
      </c>
    </row>
    <row r="470">
      <c r="A470" s="16" t="n"/>
      <c r="B470" s="15" t="n"/>
      <c r="C470" s="15" t="n"/>
      <c r="D470" s="15" t="n"/>
      <c r="E470" s="14" t="n"/>
      <c r="F470" s="22">
        <f>IF(E470="","",VLOOKUP(E470,Accounts!$A$2:$B$60,2,FALSE))</f>
        <v/>
      </c>
      <c r="G470" s="15" t="n"/>
      <c r="H470" s="15" t="n"/>
      <c r="I470" s="15" t="n"/>
      <c r="J470" s="17" t="n"/>
      <c r="K470" s="17" t="n"/>
      <c r="L470" s="18">
        <f>IF(J470="","",J470+K470)</f>
        <v/>
      </c>
      <c r="M470" s="17" t="n"/>
      <c r="N470" s="18">
        <f>IF(J470="","",L470-M470)</f>
        <v/>
      </c>
      <c r="O470" s="22">
        <f>IF(J470="","",IF(AND(K470&gt;0,I470&lt;&gt;"Tax invoice"),"No input VAT without a tax invoice",IF(AND(M470=0,OR(AND(G470="Goods",J470&gt;20000),AND(G470="Services",J470&gt;10000))),"Check withholding",IF(AND(H470="Cash",N470&gt;50000),"Above ETB 50,000: pay through the bank",""))))</f>
        <v/>
      </c>
    </row>
    <row r="471">
      <c r="A471" s="16" t="n"/>
      <c r="B471" s="15" t="n"/>
      <c r="C471" s="15" t="n"/>
      <c r="D471" s="15" t="n"/>
      <c r="E471" s="14" t="n"/>
      <c r="F471" s="22">
        <f>IF(E471="","",VLOOKUP(E471,Accounts!$A$2:$B$60,2,FALSE))</f>
        <v/>
      </c>
      <c r="G471" s="15" t="n"/>
      <c r="H471" s="15" t="n"/>
      <c r="I471" s="15" t="n"/>
      <c r="J471" s="17" t="n"/>
      <c r="K471" s="17" t="n"/>
      <c r="L471" s="18">
        <f>IF(J471="","",J471+K471)</f>
        <v/>
      </c>
      <c r="M471" s="17" t="n"/>
      <c r="N471" s="18">
        <f>IF(J471="","",L471-M471)</f>
        <v/>
      </c>
      <c r="O471" s="22">
        <f>IF(J471="","",IF(AND(K471&gt;0,I471&lt;&gt;"Tax invoice"),"No input VAT without a tax invoice",IF(AND(M471=0,OR(AND(G471="Goods",J471&gt;20000),AND(G471="Services",J471&gt;10000))),"Check withholding",IF(AND(H471="Cash",N471&gt;50000),"Above ETB 50,000: pay through the bank",""))))</f>
        <v/>
      </c>
    </row>
    <row r="472">
      <c r="A472" s="16" t="n"/>
      <c r="B472" s="15" t="n"/>
      <c r="C472" s="15" t="n"/>
      <c r="D472" s="15" t="n"/>
      <c r="E472" s="14" t="n"/>
      <c r="F472" s="22">
        <f>IF(E472="","",VLOOKUP(E472,Accounts!$A$2:$B$60,2,FALSE))</f>
        <v/>
      </c>
      <c r="G472" s="15" t="n"/>
      <c r="H472" s="15" t="n"/>
      <c r="I472" s="15" t="n"/>
      <c r="J472" s="17" t="n"/>
      <c r="K472" s="17" t="n"/>
      <c r="L472" s="18">
        <f>IF(J472="","",J472+K472)</f>
        <v/>
      </c>
      <c r="M472" s="17" t="n"/>
      <c r="N472" s="18">
        <f>IF(J472="","",L472-M472)</f>
        <v/>
      </c>
      <c r="O472" s="22">
        <f>IF(J472="","",IF(AND(K472&gt;0,I472&lt;&gt;"Tax invoice"),"No input VAT without a tax invoice",IF(AND(M472=0,OR(AND(G472="Goods",J472&gt;20000),AND(G472="Services",J472&gt;10000))),"Check withholding",IF(AND(H472="Cash",N472&gt;50000),"Above ETB 50,000: pay through the bank",""))))</f>
        <v/>
      </c>
    </row>
    <row r="473">
      <c r="A473" s="16" t="n"/>
      <c r="B473" s="15" t="n"/>
      <c r="C473" s="15" t="n"/>
      <c r="D473" s="15" t="n"/>
      <c r="E473" s="14" t="n"/>
      <c r="F473" s="22">
        <f>IF(E473="","",VLOOKUP(E473,Accounts!$A$2:$B$60,2,FALSE))</f>
        <v/>
      </c>
      <c r="G473" s="15" t="n"/>
      <c r="H473" s="15" t="n"/>
      <c r="I473" s="15" t="n"/>
      <c r="J473" s="17" t="n"/>
      <c r="K473" s="17" t="n"/>
      <c r="L473" s="18">
        <f>IF(J473="","",J473+K473)</f>
        <v/>
      </c>
      <c r="M473" s="17" t="n"/>
      <c r="N473" s="18">
        <f>IF(J473="","",L473-M473)</f>
        <v/>
      </c>
      <c r="O473" s="22">
        <f>IF(J473="","",IF(AND(K473&gt;0,I473&lt;&gt;"Tax invoice"),"No input VAT without a tax invoice",IF(AND(M473=0,OR(AND(G473="Goods",J473&gt;20000),AND(G473="Services",J473&gt;10000))),"Check withholding",IF(AND(H473="Cash",N473&gt;50000),"Above ETB 50,000: pay through the bank",""))))</f>
        <v/>
      </c>
    </row>
    <row r="474">
      <c r="A474" s="16" t="n"/>
      <c r="B474" s="15" t="n"/>
      <c r="C474" s="15" t="n"/>
      <c r="D474" s="15" t="n"/>
      <c r="E474" s="14" t="n"/>
      <c r="F474" s="22">
        <f>IF(E474="","",VLOOKUP(E474,Accounts!$A$2:$B$60,2,FALSE))</f>
        <v/>
      </c>
      <c r="G474" s="15" t="n"/>
      <c r="H474" s="15" t="n"/>
      <c r="I474" s="15" t="n"/>
      <c r="J474" s="17" t="n"/>
      <c r="K474" s="17" t="n"/>
      <c r="L474" s="18">
        <f>IF(J474="","",J474+K474)</f>
        <v/>
      </c>
      <c r="M474" s="17" t="n"/>
      <c r="N474" s="18">
        <f>IF(J474="","",L474-M474)</f>
        <v/>
      </c>
      <c r="O474" s="22">
        <f>IF(J474="","",IF(AND(K474&gt;0,I474&lt;&gt;"Tax invoice"),"No input VAT without a tax invoice",IF(AND(M474=0,OR(AND(G474="Goods",J474&gt;20000),AND(G474="Services",J474&gt;10000))),"Check withholding",IF(AND(H474="Cash",N474&gt;50000),"Above ETB 50,000: pay through the bank",""))))</f>
        <v/>
      </c>
    </row>
    <row r="475">
      <c r="A475" s="16" t="n"/>
      <c r="B475" s="15" t="n"/>
      <c r="C475" s="15" t="n"/>
      <c r="D475" s="15" t="n"/>
      <c r="E475" s="14" t="n"/>
      <c r="F475" s="22">
        <f>IF(E475="","",VLOOKUP(E475,Accounts!$A$2:$B$60,2,FALSE))</f>
        <v/>
      </c>
      <c r="G475" s="15" t="n"/>
      <c r="H475" s="15" t="n"/>
      <c r="I475" s="15" t="n"/>
      <c r="J475" s="17" t="n"/>
      <c r="K475" s="17" t="n"/>
      <c r="L475" s="18">
        <f>IF(J475="","",J475+K475)</f>
        <v/>
      </c>
      <c r="M475" s="17" t="n"/>
      <c r="N475" s="18">
        <f>IF(J475="","",L475-M475)</f>
        <v/>
      </c>
      <c r="O475" s="22">
        <f>IF(J475="","",IF(AND(K475&gt;0,I475&lt;&gt;"Tax invoice"),"No input VAT without a tax invoice",IF(AND(M475=0,OR(AND(G475="Goods",J475&gt;20000),AND(G475="Services",J475&gt;10000))),"Check withholding",IF(AND(H475="Cash",N475&gt;50000),"Above ETB 50,000: pay through the bank",""))))</f>
        <v/>
      </c>
    </row>
    <row r="476">
      <c r="A476" s="16" t="n"/>
      <c r="B476" s="15" t="n"/>
      <c r="C476" s="15" t="n"/>
      <c r="D476" s="15" t="n"/>
      <c r="E476" s="14" t="n"/>
      <c r="F476" s="22">
        <f>IF(E476="","",VLOOKUP(E476,Accounts!$A$2:$B$60,2,FALSE))</f>
        <v/>
      </c>
      <c r="G476" s="15" t="n"/>
      <c r="H476" s="15" t="n"/>
      <c r="I476" s="15" t="n"/>
      <c r="J476" s="17" t="n"/>
      <c r="K476" s="17" t="n"/>
      <c r="L476" s="18">
        <f>IF(J476="","",J476+K476)</f>
        <v/>
      </c>
      <c r="M476" s="17" t="n"/>
      <c r="N476" s="18">
        <f>IF(J476="","",L476-M476)</f>
        <v/>
      </c>
      <c r="O476" s="22">
        <f>IF(J476="","",IF(AND(K476&gt;0,I476&lt;&gt;"Tax invoice"),"No input VAT without a tax invoice",IF(AND(M476=0,OR(AND(G476="Goods",J476&gt;20000),AND(G476="Services",J476&gt;10000))),"Check withholding",IF(AND(H476="Cash",N476&gt;50000),"Above ETB 50,000: pay through the bank",""))))</f>
        <v/>
      </c>
    </row>
    <row r="477">
      <c r="A477" s="16" t="n"/>
      <c r="B477" s="15" t="n"/>
      <c r="C477" s="15" t="n"/>
      <c r="D477" s="15" t="n"/>
      <c r="E477" s="14" t="n"/>
      <c r="F477" s="22">
        <f>IF(E477="","",VLOOKUP(E477,Accounts!$A$2:$B$60,2,FALSE))</f>
        <v/>
      </c>
      <c r="G477" s="15" t="n"/>
      <c r="H477" s="15" t="n"/>
      <c r="I477" s="15" t="n"/>
      <c r="J477" s="17" t="n"/>
      <c r="K477" s="17" t="n"/>
      <c r="L477" s="18">
        <f>IF(J477="","",J477+K477)</f>
        <v/>
      </c>
      <c r="M477" s="17" t="n"/>
      <c r="N477" s="18">
        <f>IF(J477="","",L477-M477)</f>
        <v/>
      </c>
      <c r="O477" s="22">
        <f>IF(J477="","",IF(AND(K477&gt;0,I477&lt;&gt;"Tax invoice"),"No input VAT without a tax invoice",IF(AND(M477=0,OR(AND(G477="Goods",J477&gt;20000),AND(G477="Services",J477&gt;10000))),"Check withholding",IF(AND(H477="Cash",N477&gt;50000),"Above ETB 50,000: pay through the bank",""))))</f>
        <v/>
      </c>
    </row>
    <row r="478">
      <c r="A478" s="16" t="n"/>
      <c r="B478" s="15" t="n"/>
      <c r="C478" s="15" t="n"/>
      <c r="D478" s="15" t="n"/>
      <c r="E478" s="14" t="n"/>
      <c r="F478" s="22">
        <f>IF(E478="","",VLOOKUP(E478,Accounts!$A$2:$B$60,2,FALSE))</f>
        <v/>
      </c>
      <c r="G478" s="15" t="n"/>
      <c r="H478" s="15" t="n"/>
      <c r="I478" s="15" t="n"/>
      <c r="J478" s="17" t="n"/>
      <c r="K478" s="17" t="n"/>
      <c r="L478" s="18">
        <f>IF(J478="","",J478+K478)</f>
        <v/>
      </c>
      <c r="M478" s="17" t="n"/>
      <c r="N478" s="18">
        <f>IF(J478="","",L478-M478)</f>
        <v/>
      </c>
      <c r="O478" s="22">
        <f>IF(J478="","",IF(AND(K478&gt;0,I478&lt;&gt;"Tax invoice"),"No input VAT without a tax invoice",IF(AND(M478=0,OR(AND(G478="Goods",J478&gt;20000),AND(G478="Services",J478&gt;10000))),"Check withholding",IF(AND(H478="Cash",N478&gt;50000),"Above ETB 50,000: pay through the bank",""))))</f>
        <v/>
      </c>
    </row>
    <row r="479">
      <c r="A479" s="16" t="n"/>
      <c r="B479" s="15" t="n"/>
      <c r="C479" s="15" t="n"/>
      <c r="D479" s="15" t="n"/>
      <c r="E479" s="14" t="n"/>
      <c r="F479" s="22">
        <f>IF(E479="","",VLOOKUP(E479,Accounts!$A$2:$B$60,2,FALSE))</f>
        <v/>
      </c>
      <c r="G479" s="15" t="n"/>
      <c r="H479" s="15" t="n"/>
      <c r="I479" s="15" t="n"/>
      <c r="J479" s="17" t="n"/>
      <c r="K479" s="17" t="n"/>
      <c r="L479" s="18">
        <f>IF(J479="","",J479+K479)</f>
        <v/>
      </c>
      <c r="M479" s="17" t="n"/>
      <c r="N479" s="18">
        <f>IF(J479="","",L479-M479)</f>
        <v/>
      </c>
      <c r="O479" s="22">
        <f>IF(J479="","",IF(AND(K479&gt;0,I479&lt;&gt;"Tax invoice"),"No input VAT without a tax invoice",IF(AND(M479=0,OR(AND(G479="Goods",J479&gt;20000),AND(G479="Services",J479&gt;10000))),"Check withholding",IF(AND(H479="Cash",N479&gt;50000),"Above ETB 50,000: pay through the bank",""))))</f>
        <v/>
      </c>
    </row>
    <row r="480">
      <c r="A480" s="16" t="n"/>
      <c r="B480" s="15" t="n"/>
      <c r="C480" s="15" t="n"/>
      <c r="D480" s="15" t="n"/>
      <c r="E480" s="14" t="n"/>
      <c r="F480" s="22">
        <f>IF(E480="","",VLOOKUP(E480,Accounts!$A$2:$B$60,2,FALSE))</f>
        <v/>
      </c>
      <c r="G480" s="15" t="n"/>
      <c r="H480" s="15" t="n"/>
      <c r="I480" s="15" t="n"/>
      <c r="J480" s="17" t="n"/>
      <c r="K480" s="17" t="n"/>
      <c r="L480" s="18">
        <f>IF(J480="","",J480+K480)</f>
        <v/>
      </c>
      <c r="M480" s="17" t="n"/>
      <c r="N480" s="18">
        <f>IF(J480="","",L480-M480)</f>
        <v/>
      </c>
      <c r="O480" s="22">
        <f>IF(J480="","",IF(AND(K480&gt;0,I480&lt;&gt;"Tax invoice"),"No input VAT without a tax invoice",IF(AND(M480=0,OR(AND(G480="Goods",J480&gt;20000),AND(G480="Services",J480&gt;10000))),"Check withholding",IF(AND(H480="Cash",N480&gt;50000),"Above ETB 50,000: pay through the bank",""))))</f>
        <v/>
      </c>
    </row>
    <row r="481">
      <c r="A481" s="16" t="n"/>
      <c r="B481" s="15" t="n"/>
      <c r="C481" s="15" t="n"/>
      <c r="D481" s="15" t="n"/>
      <c r="E481" s="14" t="n"/>
      <c r="F481" s="22">
        <f>IF(E481="","",VLOOKUP(E481,Accounts!$A$2:$B$60,2,FALSE))</f>
        <v/>
      </c>
      <c r="G481" s="15" t="n"/>
      <c r="H481" s="15" t="n"/>
      <c r="I481" s="15" t="n"/>
      <c r="J481" s="17" t="n"/>
      <c r="K481" s="17" t="n"/>
      <c r="L481" s="18">
        <f>IF(J481="","",J481+K481)</f>
        <v/>
      </c>
      <c r="M481" s="17" t="n"/>
      <c r="N481" s="18">
        <f>IF(J481="","",L481-M481)</f>
        <v/>
      </c>
      <c r="O481" s="22">
        <f>IF(J481="","",IF(AND(K481&gt;0,I481&lt;&gt;"Tax invoice"),"No input VAT without a tax invoice",IF(AND(M481=0,OR(AND(G481="Goods",J481&gt;20000),AND(G481="Services",J481&gt;10000))),"Check withholding",IF(AND(H481="Cash",N481&gt;50000),"Above ETB 50,000: pay through the bank",""))))</f>
        <v/>
      </c>
    </row>
    <row r="482">
      <c r="A482" s="16" t="n"/>
      <c r="B482" s="15" t="n"/>
      <c r="C482" s="15" t="n"/>
      <c r="D482" s="15" t="n"/>
      <c r="E482" s="14" t="n"/>
      <c r="F482" s="22">
        <f>IF(E482="","",VLOOKUP(E482,Accounts!$A$2:$B$60,2,FALSE))</f>
        <v/>
      </c>
      <c r="G482" s="15" t="n"/>
      <c r="H482" s="15" t="n"/>
      <c r="I482" s="15" t="n"/>
      <c r="J482" s="17" t="n"/>
      <c r="K482" s="17" t="n"/>
      <c r="L482" s="18">
        <f>IF(J482="","",J482+K482)</f>
        <v/>
      </c>
      <c r="M482" s="17" t="n"/>
      <c r="N482" s="18">
        <f>IF(J482="","",L482-M482)</f>
        <v/>
      </c>
      <c r="O482" s="22">
        <f>IF(J482="","",IF(AND(K482&gt;0,I482&lt;&gt;"Tax invoice"),"No input VAT without a tax invoice",IF(AND(M482=0,OR(AND(G482="Goods",J482&gt;20000),AND(G482="Services",J482&gt;10000))),"Check withholding",IF(AND(H482="Cash",N482&gt;50000),"Above ETB 50,000: pay through the bank",""))))</f>
        <v/>
      </c>
    </row>
    <row r="483">
      <c r="A483" s="16" t="n"/>
      <c r="B483" s="15" t="n"/>
      <c r="C483" s="15" t="n"/>
      <c r="D483" s="15" t="n"/>
      <c r="E483" s="14" t="n"/>
      <c r="F483" s="22">
        <f>IF(E483="","",VLOOKUP(E483,Accounts!$A$2:$B$60,2,FALSE))</f>
        <v/>
      </c>
      <c r="G483" s="15" t="n"/>
      <c r="H483" s="15" t="n"/>
      <c r="I483" s="15" t="n"/>
      <c r="J483" s="17" t="n"/>
      <c r="K483" s="17" t="n"/>
      <c r="L483" s="18">
        <f>IF(J483="","",J483+K483)</f>
        <v/>
      </c>
      <c r="M483" s="17" t="n"/>
      <c r="N483" s="18">
        <f>IF(J483="","",L483-M483)</f>
        <v/>
      </c>
      <c r="O483" s="22">
        <f>IF(J483="","",IF(AND(K483&gt;0,I483&lt;&gt;"Tax invoice"),"No input VAT without a tax invoice",IF(AND(M483=0,OR(AND(G483="Goods",J483&gt;20000),AND(G483="Services",J483&gt;10000))),"Check withholding",IF(AND(H483="Cash",N483&gt;50000),"Above ETB 50,000: pay through the bank",""))))</f>
        <v/>
      </c>
    </row>
    <row r="484">
      <c r="A484" s="16" t="n"/>
      <c r="B484" s="15" t="n"/>
      <c r="C484" s="15" t="n"/>
      <c r="D484" s="15" t="n"/>
      <c r="E484" s="14" t="n"/>
      <c r="F484" s="22">
        <f>IF(E484="","",VLOOKUP(E484,Accounts!$A$2:$B$60,2,FALSE))</f>
        <v/>
      </c>
      <c r="G484" s="15" t="n"/>
      <c r="H484" s="15" t="n"/>
      <c r="I484" s="15" t="n"/>
      <c r="J484" s="17" t="n"/>
      <c r="K484" s="17" t="n"/>
      <c r="L484" s="18">
        <f>IF(J484="","",J484+K484)</f>
        <v/>
      </c>
      <c r="M484" s="17" t="n"/>
      <c r="N484" s="18">
        <f>IF(J484="","",L484-M484)</f>
        <v/>
      </c>
      <c r="O484" s="22">
        <f>IF(J484="","",IF(AND(K484&gt;0,I484&lt;&gt;"Tax invoice"),"No input VAT without a tax invoice",IF(AND(M484=0,OR(AND(G484="Goods",J484&gt;20000),AND(G484="Services",J484&gt;10000))),"Check withholding",IF(AND(H484="Cash",N484&gt;50000),"Above ETB 50,000: pay through the bank",""))))</f>
        <v/>
      </c>
    </row>
    <row r="485">
      <c r="A485" s="16" t="n"/>
      <c r="B485" s="15" t="n"/>
      <c r="C485" s="15" t="n"/>
      <c r="D485" s="15" t="n"/>
      <c r="E485" s="14" t="n"/>
      <c r="F485" s="22">
        <f>IF(E485="","",VLOOKUP(E485,Accounts!$A$2:$B$60,2,FALSE))</f>
        <v/>
      </c>
      <c r="G485" s="15" t="n"/>
      <c r="H485" s="15" t="n"/>
      <c r="I485" s="15" t="n"/>
      <c r="J485" s="17" t="n"/>
      <c r="K485" s="17" t="n"/>
      <c r="L485" s="18">
        <f>IF(J485="","",J485+K485)</f>
        <v/>
      </c>
      <c r="M485" s="17" t="n"/>
      <c r="N485" s="18">
        <f>IF(J485="","",L485-M485)</f>
        <v/>
      </c>
      <c r="O485" s="22">
        <f>IF(J485="","",IF(AND(K485&gt;0,I485&lt;&gt;"Tax invoice"),"No input VAT without a tax invoice",IF(AND(M485=0,OR(AND(G485="Goods",J485&gt;20000),AND(G485="Services",J485&gt;10000))),"Check withholding",IF(AND(H485="Cash",N485&gt;50000),"Above ETB 50,000: pay through the bank",""))))</f>
        <v/>
      </c>
    </row>
    <row r="486">
      <c r="A486" s="16" t="n"/>
      <c r="B486" s="15" t="n"/>
      <c r="C486" s="15" t="n"/>
      <c r="D486" s="15" t="n"/>
      <c r="E486" s="14" t="n"/>
      <c r="F486" s="22">
        <f>IF(E486="","",VLOOKUP(E486,Accounts!$A$2:$B$60,2,FALSE))</f>
        <v/>
      </c>
      <c r="G486" s="15" t="n"/>
      <c r="H486" s="15" t="n"/>
      <c r="I486" s="15" t="n"/>
      <c r="J486" s="17" t="n"/>
      <c r="K486" s="17" t="n"/>
      <c r="L486" s="18">
        <f>IF(J486="","",J486+K486)</f>
        <v/>
      </c>
      <c r="M486" s="17" t="n"/>
      <c r="N486" s="18">
        <f>IF(J486="","",L486-M486)</f>
        <v/>
      </c>
      <c r="O486" s="22">
        <f>IF(J486="","",IF(AND(K486&gt;0,I486&lt;&gt;"Tax invoice"),"No input VAT without a tax invoice",IF(AND(M486=0,OR(AND(G486="Goods",J486&gt;20000),AND(G486="Services",J486&gt;10000))),"Check withholding",IF(AND(H486="Cash",N486&gt;50000),"Above ETB 50,000: pay through the bank",""))))</f>
        <v/>
      </c>
    </row>
    <row r="487">
      <c r="A487" s="16" t="n"/>
      <c r="B487" s="15" t="n"/>
      <c r="C487" s="15" t="n"/>
      <c r="D487" s="15" t="n"/>
      <c r="E487" s="14" t="n"/>
      <c r="F487" s="22">
        <f>IF(E487="","",VLOOKUP(E487,Accounts!$A$2:$B$60,2,FALSE))</f>
        <v/>
      </c>
      <c r="G487" s="15" t="n"/>
      <c r="H487" s="15" t="n"/>
      <c r="I487" s="15" t="n"/>
      <c r="J487" s="17" t="n"/>
      <c r="K487" s="17" t="n"/>
      <c r="L487" s="18">
        <f>IF(J487="","",J487+K487)</f>
        <v/>
      </c>
      <c r="M487" s="17" t="n"/>
      <c r="N487" s="18">
        <f>IF(J487="","",L487-M487)</f>
        <v/>
      </c>
      <c r="O487" s="22">
        <f>IF(J487="","",IF(AND(K487&gt;0,I487&lt;&gt;"Tax invoice"),"No input VAT without a tax invoice",IF(AND(M487=0,OR(AND(G487="Goods",J487&gt;20000),AND(G487="Services",J487&gt;10000))),"Check withholding",IF(AND(H487="Cash",N487&gt;50000),"Above ETB 50,000: pay through the bank",""))))</f>
        <v/>
      </c>
    </row>
    <row r="488">
      <c r="A488" s="16" t="n"/>
      <c r="B488" s="15" t="n"/>
      <c r="C488" s="15" t="n"/>
      <c r="D488" s="15" t="n"/>
      <c r="E488" s="14" t="n"/>
      <c r="F488" s="22">
        <f>IF(E488="","",VLOOKUP(E488,Accounts!$A$2:$B$60,2,FALSE))</f>
        <v/>
      </c>
      <c r="G488" s="15" t="n"/>
      <c r="H488" s="15" t="n"/>
      <c r="I488" s="15" t="n"/>
      <c r="J488" s="17" t="n"/>
      <c r="K488" s="17" t="n"/>
      <c r="L488" s="18">
        <f>IF(J488="","",J488+K488)</f>
        <v/>
      </c>
      <c r="M488" s="17" t="n"/>
      <c r="N488" s="18">
        <f>IF(J488="","",L488-M488)</f>
        <v/>
      </c>
      <c r="O488" s="22">
        <f>IF(J488="","",IF(AND(K488&gt;0,I488&lt;&gt;"Tax invoice"),"No input VAT without a tax invoice",IF(AND(M488=0,OR(AND(G488="Goods",J488&gt;20000),AND(G488="Services",J488&gt;10000))),"Check withholding",IF(AND(H488="Cash",N488&gt;50000),"Above ETB 50,000: pay through the bank",""))))</f>
        <v/>
      </c>
    </row>
    <row r="489">
      <c r="A489" s="16" t="n"/>
      <c r="B489" s="15" t="n"/>
      <c r="C489" s="15" t="n"/>
      <c r="D489" s="15" t="n"/>
      <c r="E489" s="14" t="n"/>
      <c r="F489" s="22">
        <f>IF(E489="","",VLOOKUP(E489,Accounts!$A$2:$B$60,2,FALSE))</f>
        <v/>
      </c>
      <c r="G489" s="15" t="n"/>
      <c r="H489" s="15" t="n"/>
      <c r="I489" s="15" t="n"/>
      <c r="J489" s="17" t="n"/>
      <c r="K489" s="17" t="n"/>
      <c r="L489" s="18">
        <f>IF(J489="","",J489+K489)</f>
        <v/>
      </c>
      <c r="M489" s="17" t="n"/>
      <c r="N489" s="18">
        <f>IF(J489="","",L489-M489)</f>
        <v/>
      </c>
      <c r="O489" s="22">
        <f>IF(J489="","",IF(AND(K489&gt;0,I489&lt;&gt;"Tax invoice"),"No input VAT without a tax invoice",IF(AND(M489=0,OR(AND(G489="Goods",J489&gt;20000),AND(G489="Services",J489&gt;10000))),"Check withholding",IF(AND(H489="Cash",N489&gt;50000),"Above ETB 50,000: pay through the bank",""))))</f>
        <v/>
      </c>
    </row>
    <row r="490">
      <c r="A490" s="16" t="n"/>
      <c r="B490" s="15" t="n"/>
      <c r="C490" s="15" t="n"/>
      <c r="D490" s="15" t="n"/>
      <c r="E490" s="14" t="n"/>
      <c r="F490" s="22">
        <f>IF(E490="","",VLOOKUP(E490,Accounts!$A$2:$B$60,2,FALSE))</f>
        <v/>
      </c>
      <c r="G490" s="15" t="n"/>
      <c r="H490" s="15" t="n"/>
      <c r="I490" s="15" t="n"/>
      <c r="J490" s="17" t="n"/>
      <c r="K490" s="17" t="n"/>
      <c r="L490" s="18">
        <f>IF(J490="","",J490+K490)</f>
        <v/>
      </c>
      <c r="M490" s="17" t="n"/>
      <c r="N490" s="18">
        <f>IF(J490="","",L490-M490)</f>
        <v/>
      </c>
      <c r="O490" s="22">
        <f>IF(J490="","",IF(AND(K490&gt;0,I490&lt;&gt;"Tax invoice"),"No input VAT without a tax invoice",IF(AND(M490=0,OR(AND(G490="Goods",J490&gt;20000),AND(G490="Services",J490&gt;10000))),"Check withholding",IF(AND(H490="Cash",N490&gt;50000),"Above ETB 50,000: pay through the bank",""))))</f>
        <v/>
      </c>
    </row>
    <row r="491">
      <c r="A491" s="16" t="n"/>
      <c r="B491" s="15" t="n"/>
      <c r="C491" s="15" t="n"/>
      <c r="D491" s="15" t="n"/>
      <c r="E491" s="14" t="n"/>
      <c r="F491" s="22">
        <f>IF(E491="","",VLOOKUP(E491,Accounts!$A$2:$B$60,2,FALSE))</f>
        <v/>
      </c>
      <c r="G491" s="15" t="n"/>
      <c r="H491" s="15" t="n"/>
      <c r="I491" s="15" t="n"/>
      <c r="J491" s="17" t="n"/>
      <c r="K491" s="17" t="n"/>
      <c r="L491" s="18">
        <f>IF(J491="","",J491+K491)</f>
        <v/>
      </c>
      <c r="M491" s="17" t="n"/>
      <c r="N491" s="18">
        <f>IF(J491="","",L491-M491)</f>
        <v/>
      </c>
      <c r="O491" s="22">
        <f>IF(J491="","",IF(AND(K491&gt;0,I491&lt;&gt;"Tax invoice"),"No input VAT without a tax invoice",IF(AND(M491=0,OR(AND(G491="Goods",J491&gt;20000),AND(G491="Services",J491&gt;10000))),"Check withholding",IF(AND(H491="Cash",N491&gt;50000),"Above ETB 50,000: pay through the bank",""))))</f>
        <v/>
      </c>
    </row>
    <row r="492">
      <c r="A492" s="16" t="n"/>
      <c r="B492" s="15" t="n"/>
      <c r="C492" s="15" t="n"/>
      <c r="D492" s="15" t="n"/>
      <c r="E492" s="14" t="n"/>
      <c r="F492" s="22">
        <f>IF(E492="","",VLOOKUP(E492,Accounts!$A$2:$B$60,2,FALSE))</f>
        <v/>
      </c>
      <c r="G492" s="15" t="n"/>
      <c r="H492" s="15" t="n"/>
      <c r="I492" s="15" t="n"/>
      <c r="J492" s="17" t="n"/>
      <c r="K492" s="17" t="n"/>
      <c r="L492" s="18">
        <f>IF(J492="","",J492+K492)</f>
        <v/>
      </c>
      <c r="M492" s="17" t="n"/>
      <c r="N492" s="18">
        <f>IF(J492="","",L492-M492)</f>
        <v/>
      </c>
      <c r="O492" s="22">
        <f>IF(J492="","",IF(AND(K492&gt;0,I492&lt;&gt;"Tax invoice"),"No input VAT without a tax invoice",IF(AND(M492=0,OR(AND(G492="Goods",J492&gt;20000),AND(G492="Services",J492&gt;10000))),"Check withholding",IF(AND(H492="Cash",N492&gt;50000),"Above ETB 50,000: pay through the bank",""))))</f>
        <v/>
      </c>
    </row>
    <row r="493">
      <c r="A493" s="16" t="n"/>
      <c r="B493" s="15" t="n"/>
      <c r="C493" s="15" t="n"/>
      <c r="D493" s="15" t="n"/>
      <c r="E493" s="14" t="n"/>
      <c r="F493" s="22">
        <f>IF(E493="","",VLOOKUP(E493,Accounts!$A$2:$B$60,2,FALSE))</f>
        <v/>
      </c>
      <c r="G493" s="15" t="n"/>
      <c r="H493" s="15" t="n"/>
      <c r="I493" s="15" t="n"/>
      <c r="J493" s="17" t="n"/>
      <c r="K493" s="17" t="n"/>
      <c r="L493" s="18">
        <f>IF(J493="","",J493+K493)</f>
        <v/>
      </c>
      <c r="M493" s="17" t="n"/>
      <c r="N493" s="18">
        <f>IF(J493="","",L493-M493)</f>
        <v/>
      </c>
      <c r="O493" s="22">
        <f>IF(J493="","",IF(AND(K493&gt;0,I493&lt;&gt;"Tax invoice"),"No input VAT without a tax invoice",IF(AND(M493=0,OR(AND(G493="Goods",J493&gt;20000),AND(G493="Services",J493&gt;10000))),"Check withholding",IF(AND(H493="Cash",N493&gt;50000),"Above ETB 50,000: pay through the bank",""))))</f>
        <v/>
      </c>
    </row>
    <row r="494">
      <c r="A494" s="16" t="n"/>
      <c r="B494" s="15" t="n"/>
      <c r="C494" s="15" t="n"/>
      <c r="D494" s="15" t="n"/>
      <c r="E494" s="14" t="n"/>
      <c r="F494" s="22">
        <f>IF(E494="","",VLOOKUP(E494,Accounts!$A$2:$B$60,2,FALSE))</f>
        <v/>
      </c>
      <c r="G494" s="15" t="n"/>
      <c r="H494" s="15" t="n"/>
      <c r="I494" s="15" t="n"/>
      <c r="J494" s="17" t="n"/>
      <c r="K494" s="17" t="n"/>
      <c r="L494" s="18">
        <f>IF(J494="","",J494+K494)</f>
        <v/>
      </c>
      <c r="M494" s="17" t="n"/>
      <c r="N494" s="18">
        <f>IF(J494="","",L494-M494)</f>
        <v/>
      </c>
      <c r="O494" s="22">
        <f>IF(J494="","",IF(AND(K494&gt;0,I494&lt;&gt;"Tax invoice"),"No input VAT without a tax invoice",IF(AND(M494=0,OR(AND(G494="Goods",J494&gt;20000),AND(G494="Services",J494&gt;10000))),"Check withholding",IF(AND(H494="Cash",N494&gt;50000),"Above ETB 50,000: pay through the bank",""))))</f>
        <v/>
      </c>
    </row>
    <row r="495">
      <c r="A495" s="16" t="n"/>
      <c r="B495" s="15" t="n"/>
      <c r="C495" s="15" t="n"/>
      <c r="D495" s="15" t="n"/>
      <c r="E495" s="14" t="n"/>
      <c r="F495" s="22">
        <f>IF(E495="","",VLOOKUP(E495,Accounts!$A$2:$B$60,2,FALSE))</f>
        <v/>
      </c>
      <c r="G495" s="15" t="n"/>
      <c r="H495" s="15" t="n"/>
      <c r="I495" s="15" t="n"/>
      <c r="J495" s="17" t="n"/>
      <c r="K495" s="17" t="n"/>
      <c r="L495" s="18">
        <f>IF(J495="","",J495+K495)</f>
        <v/>
      </c>
      <c r="M495" s="17" t="n"/>
      <c r="N495" s="18">
        <f>IF(J495="","",L495-M495)</f>
        <v/>
      </c>
      <c r="O495" s="22">
        <f>IF(J495="","",IF(AND(K495&gt;0,I495&lt;&gt;"Tax invoice"),"No input VAT without a tax invoice",IF(AND(M495=0,OR(AND(G495="Goods",J495&gt;20000),AND(G495="Services",J495&gt;10000))),"Check withholding",IF(AND(H495="Cash",N495&gt;50000),"Above ETB 50,000: pay through the bank",""))))</f>
        <v/>
      </c>
    </row>
    <row r="496">
      <c r="A496" s="16" t="n"/>
      <c r="B496" s="15" t="n"/>
      <c r="C496" s="15" t="n"/>
      <c r="D496" s="15" t="n"/>
      <c r="E496" s="14" t="n"/>
      <c r="F496" s="22">
        <f>IF(E496="","",VLOOKUP(E496,Accounts!$A$2:$B$60,2,FALSE))</f>
        <v/>
      </c>
      <c r="G496" s="15" t="n"/>
      <c r="H496" s="15" t="n"/>
      <c r="I496" s="15" t="n"/>
      <c r="J496" s="17" t="n"/>
      <c r="K496" s="17" t="n"/>
      <c r="L496" s="18">
        <f>IF(J496="","",J496+K496)</f>
        <v/>
      </c>
      <c r="M496" s="17" t="n"/>
      <c r="N496" s="18">
        <f>IF(J496="","",L496-M496)</f>
        <v/>
      </c>
      <c r="O496" s="22">
        <f>IF(J496="","",IF(AND(K496&gt;0,I496&lt;&gt;"Tax invoice"),"No input VAT without a tax invoice",IF(AND(M496=0,OR(AND(G496="Goods",J496&gt;20000),AND(G496="Services",J496&gt;10000))),"Check withholding",IF(AND(H496="Cash",N496&gt;50000),"Above ETB 50,000: pay through the bank",""))))</f>
        <v/>
      </c>
    </row>
    <row r="497">
      <c r="A497" s="16" t="n"/>
      <c r="B497" s="15" t="n"/>
      <c r="C497" s="15" t="n"/>
      <c r="D497" s="15" t="n"/>
      <c r="E497" s="14" t="n"/>
      <c r="F497" s="22">
        <f>IF(E497="","",VLOOKUP(E497,Accounts!$A$2:$B$60,2,FALSE))</f>
        <v/>
      </c>
      <c r="G497" s="15" t="n"/>
      <c r="H497" s="15" t="n"/>
      <c r="I497" s="15" t="n"/>
      <c r="J497" s="17" t="n"/>
      <c r="K497" s="17" t="n"/>
      <c r="L497" s="18">
        <f>IF(J497="","",J497+K497)</f>
        <v/>
      </c>
      <c r="M497" s="17" t="n"/>
      <c r="N497" s="18">
        <f>IF(J497="","",L497-M497)</f>
        <v/>
      </c>
      <c r="O497" s="22">
        <f>IF(J497="","",IF(AND(K497&gt;0,I497&lt;&gt;"Tax invoice"),"No input VAT without a tax invoice",IF(AND(M497=0,OR(AND(G497="Goods",J497&gt;20000),AND(G497="Services",J497&gt;10000))),"Check withholding",IF(AND(H497="Cash",N497&gt;50000),"Above ETB 50,000: pay through the bank",""))))</f>
        <v/>
      </c>
    </row>
    <row r="498">
      <c r="A498" s="16" t="n"/>
      <c r="B498" s="15" t="n"/>
      <c r="C498" s="15" t="n"/>
      <c r="D498" s="15" t="n"/>
      <c r="E498" s="14" t="n"/>
      <c r="F498" s="22">
        <f>IF(E498="","",VLOOKUP(E498,Accounts!$A$2:$B$60,2,FALSE))</f>
        <v/>
      </c>
      <c r="G498" s="15" t="n"/>
      <c r="H498" s="15" t="n"/>
      <c r="I498" s="15" t="n"/>
      <c r="J498" s="17" t="n"/>
      <c r="K498" s="17" t="n"/>
      <c r="L498" s="18">
        <f>IF(J498="","",J498+K498)</f>
        <v/>
      </c>
      <c r="M498" s="17" t="n"/>
      <c r="N498" s="18">
        <f>IF(J498="","",L498-M498)</f>
        <v/>
      </c>
      <c r="O498" s="22">
        <f>IF(J498="","",IF(AND(K498&gt;0,I498&lt;&gt;"Tax invoice"),"No input VAT without a tax invoice",IF(AND(M498=0,OR(AND(G498="Goods",J498&gt;20000),AND(G498="Services",J498&gt;10000))),"Check withholding",IF(AND(H498="Cash",N498&gt;50000),"Above ETB 50,000: pay through the bank",""))))</f>
        <v/>
      </c>
    </row>
    <row r="499">
      <c r="A499" s="16" t="n"/>
      <c r="B499" s="15" t="n"/>
      <c r="C499" s="15" t="n"/>
      <c r="D499" s="15" t="n"/>
      <c r="E499" s="14" t="n"/>
      <c r="F499" s="22">
        <f>IF(E499="","",VLOOKUP(E499,Accounts!$A$2:$B$60,2,FALSE))</f>
        <v/>
      </c>
      <c r="G499" s="15" t="n"/>
      <c r="H499" s="15" t="n"/>
      <c r="I499" s="15" t="n"/>
      <c r="J499" s="17" t="n"/>
      <c r="K499" s="17" t="n"/>
      <c r="L499" s="18">
        <f>IF(J499="","",J499+K499)</f>
        <v/>
      </c>
      <c r="M499" s="17" t="n"/>
      <c r="N499" s="18">
        <f>IF(J499="","",L499-M499)</f>
        <v/>
      </c>
      <c r="O499" s="22">
        <f>IF(J499="","",IF(AND(K499&gt;0,I499&lt;&gt;"Tax invoice"),"No input VAT without a tax invoice",IF(AND(M499=0,OR(AND(G499="Goods",J499&gt;20000),AND(G499="Services",J499&gt;10000))),"Check withholding",IF(AND(H499="Cash",N499&gt;50000),"Above ETB 50,000: pay through the bank",""))))</f>
        <v/>
      </c>
    </row>
    <row r="500">
      <c r="A500" s="16" t="n"/>
      <c r="B500" s="15" t="n"/>
      <c r="C500" s="15" t="n"/>
      <c r="D500" s="15" t="n"/>
      <c r="E500" s="14" t="n"/>
      <c r="F500" s="22">
        <f>IF(E500="","",VLOOKUP(E500,Accounts!$A$2:$B$60,2,FALSE))</f>
        <v/>
      </c>
      <c r="G500" s="15" t="n"/>
      <c r="H500" s="15" t="n"/>
      <c r="I500" s="15" t="n"/>
      <c r="J500" s="17" t="n"/>
      <c r="K500" s="17" t="n"/>
      <c r="L500" s="18">
        <f>IF(J500="","",J500+K500)</f>
        <v/>
      </c>
      <c r="M500" s="17" t="n"/>
      <c r="N500" s="18">
        <f>IF(J500="","",L500-M500)</f>
        <v/>
      </c>
      <c r="O500" s="22">
        <f>IF(J500="","",IF(AND(K500&gt;0,I500&lt;&gt;"Tax invoice"),"No input VAT without a tax invoice",IF(AND(M500=0,OR(AND(G500="Goods",J500&gt;20000),AND(G500="Services",J500&gt;10000))),"Check withholding",IF(AND(H500="Cash",N500&gt;50000),"Above ETB 50,000: pay through the bank",""))))</f>
        <v/>
      </c>
    </row>
  </sheetData>
  <conditionalFormatting sqref="O2:O500">
    <cfRule type="expression" priority="1" dxfId="0">
      <formula>LEN($O2)&gt;0</formula>
    </cfRule>
  </conditionalFormatting>
  <dataValidations count="7">
    <dataValidation sqref="E2:E500" showDropDown="0" showInputMessage="0" showErrorMessage="0" allowBlank="1" errorTitle="Invalid entry" error="Choose a value from the list." type="list">
      <formula1>=AccountCodes</formula1>
    </dataValidation>
    <dataValidation sqref="G2:G500" showDropDown="0" showInputMessage="0" showErrorMessage="0" allowBlank="1" errorTitle="Invalid entry" error="Choose a value from the list." type="list">
      <formula1>"Goods,Services,Other"</formula1>
    </dataValidation>
    <dataValidation sqref="H2:H500" showDropDown="0" showInputMessage="0" showErrorMessage="0" allowBlank="1" errorTitle="Invalid entry" error="Choose a value from the list." type="list">
      <formula1>"Cash,Bank,Petty cash"</formula1>
    </dataValidation>
    <dataValidation sqref="I2:I500" showDropDown="0" showInputMessage="0" showErrorMessage="0" allowBlank="1" errorTitle="Invalid entry" error="Choose a value from the list." type="list">
      <formula1>"Tax invoice,Receipt,Internal voucher,Payroll sheet,Bank statement"</formula1>
    </dataValidation>
    <dataValidation sqref="J2:J500" showDropDown="0" showInputMessage="0" showErrorMessage="0" allowBlank="1" errorTitle="Invalid entry" error="Enter an amount above 0." type="decimal" operator="greaterThan">
      <formula1>0</formula1>
    </dataValidation>
    <dataValidation sqref="K2:K500 M2:M500" showDropDown="0" showInputMessage="0" showErrorMessage="0" allowBlank="1" errorTitle="Invalid entry" error="Enter 0 or more." type="decimal" operator="greaterThanOrEqual">
      <formula1>0</formula1>
    </dataValidation>
    <dataValidation sqref="A2:A500" showDropDown="0" showInputMessage="0" showErrorMessage="0" allowBlank="1" errorTitle="Date outside the month" error="Enter a date inside the month set on Summary (cells B2 and B3)." type="date" operator="between">
      <formula1>Summary!$B$2</formula1>
      <formula2>Summary!$B$3</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0F4C3A"/>
    <outlinePr summaryBelow="1" summaryRight="1"/>
    <pageSetUpPr fitToPage="1"/>
  </sheetPr>
  <dimension ref="A1:I500"/>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62" customWidth="1" min="3" max="3"/>
    <col width="14" customWidth="1" min="4" max="4"/>
    <col width="14" customWidth="1" min="5" max="5"/>
    <col width="15" customWidth="1" min="6" max="6"/>
    <col width="3" customWidth="1" min="7" max="7"/>
    <col width="50" customWidth="1" min="8" max="8"/>
    <col width="16" customWidth="1" min="9" max="9"/>
  </cols>
  <sheetData>
    <row r="1" ht="32" customHeight="1">
      <c r="A1" s="9" t="inlineStr">
        <is>
          <t>Date</t>
        </is>
      </c>
      <c r="B1" s="9" t="inlineStr">
        <is>
          <t>Ref</t>
        </is>
      </c>
      <c r="C1" s="9" t="inlineStr">
        <is>
          <t>Description</t>
        </is>
      </c>
      <c r="D1" s="9" t="inlineStr">
        <is>
          <t>Cash in</t>
        </is>
      </c>
      <c r="E1" s="9" t="inlineStr">
        <is>
          <t>Cash out</t>
        </is>
      </c>
      <c r="F1" s="9" t="inlineStr">
        <is>
          <t>Balance</t>
        </is>
      </c>
      <c r="H1" s="9" t="inlineStr">
        <is>
          <t>Month-end cash count</t>
        </is>
      </c>
      <c r="I1" s="9" t="inlineStr">
        <is>
          <t>ETB</t>
        </is>
      </c>
    </row>
    <row r="2">
      <c r="A2" s="16" t="n">
        <v>46336</v>
      </c>
      <c r="B2" s="15" t="inlineStr">
        <is>
          <t>OPEN</t>
        </is>
      </c>
      <c r="C2" s="15" t="inlineStr">
        <is>
          <t>Opening balance</t>
        </is>
      </c>
      <c r="D2" s="17" t="n">
        <v>0</v>
      </c>
      <c r="E2" s="17" t="n"/>
      <c r="F2" s="18">
        <f>D2-E2</f>
        <v/>
      </c>
      <c r="H2" s="5" t="inlineStr">
        <is>
          <t>Closing balance per cash book</t>
        </is>
      </c>
      <c r="I2" s="18">
        <f>SUM(D2:D500)-SUM(E2:E500)</f>
        <v/>
      </c>
    </row>
    <row r="3">
      <c r="A3" s="16" t="n">
        <v>46336</v>
      </c>
      <c r="B3" s="15" t="inlineStr">
        <is>
          <t>WD-001</t>
        </is>
      </c>
      <c r="C3" s="15" t="inlineStr">
        <is>
          <t>Cash withdrawn from Bank A</t>
        </is>
      </c>
      <c r="D3" s="17" t="n">
        <v>8000</v>
      </c>
      <c r="E3" s="17" t="n"/>
      <c r="F3" s="18">
        <f>IF(A3="","",F2+D3-E3)</f>
        <v/>
      </c>
      <c r="H3" s="5" t="inlineStr">
        <is>
          <t>Cash counted at month end</t>
        </is>
      </c>
      <c r="I3" s="17" t="n">
        <v>3000</v>
      </c>
    </row>
    <row r="4">
      <c r="A4" s="16" t="n">
        <v>46336</v>
      </c>
      <c r="B4" s="15" t="inlineStr">
        <is>
          <t>PC-FLOAT</t>
        </is>
      </c>
      <c r="C4" s="15" t="inlineStr">
        <is>
          <t>Petty cash float handed to custodian</t>
        </is>
      </c>
      <c r="D4" s="17" t="n"/>
      <c r="E4" s="17" t="n">
        <v>5000</v>
      </c>
      <c r="F4" s="18">
        <f>IF(A4="","",F3+D4-E4)</f>
        <v/>
      </c>
      <c r="H4" s="5" t="inlineStr">
        <is>
          <t>Difference (must be 0)</t>
        </is>
      </c>
      <c r="I4" s="23">
        <f>I3-I2</f>
        <v/>
      </c>
    </row>
    <row r="5">
      <c r="A5" s="16" t="n">
        <v>46338</v>
      </c>
      <c r="B5" s="15" t="inlineStr">
        <is>
          <t>DSR-1211</t>
        </is>
      </c>
      <c r="C5" s="15" t="inlineStr">
        <is>
          <t>Cash sales per daily sales report</t>
        </is>
      </c>
      <c r="D5" s="17" t="n">
        <v>6190</v>
      </c>
      <c r="E5" s="17" t="n"/>
      <c r="F5" s="18">
        <f>IF(A5="","",F4+D5-E5)</f>
        <v/>
      </c>
    </row>
    <row r="6">
      <c r="A6" s="16" t="n">
        <v>46339</v>
      </c>
      <c r="B6" s="15" t="inlineStr">
        <is>
          <t>DSR-1311</t>
        </is>
      </c>
      <c r="C6" s="15" t="inlineStr">
        <is>
          <t>Cash sales per daily sales report</t>
        </is>
      </c>
      <c r="D6" s="17" t="n">
        <v>6420</v>
      </c>
      <c r="E6" s="17" t="n"/>
      <c r="F6" s="18">
        <f>IF(A6="","",F5+D6-E6)</f>
        <v/>
      </c>
      <c r="H6" s="24" t="inlineStr">
        <is>
          <t>The cash box keeps an ETB 3,000 change float; everything above it is deposited at Bank A on deposit days. Count the cash on the last day and enter it in I3.</t>
        </is>
      </c>
    </row>
    <row r="7">
      <c r="A7" s="16" t="n">
        <v>46339</v>
      </c>
      <c r="B7" s="15" t="inlineStr">
        <is>
          <t>RCT-0045</t>
        </is>
      </c>
      <c r="C7" s="15" t="inlineStr">
        <is>
          <t>Piassa market trader: Staples, glue and binding covers</t>
        </is>
      </c>
      <c r="D7" s="17" t="n"/>
      <c r="E7" s="17" t="n">
        <v>1250</v>
      </c>
      <c r="F7" s="18">
        <f>IF(A7="","",F6+D7-E7)</f>
        <v/>
      </c>
    </row>
    <row r="8">
      <c r="A8" s="16" t="n">
        <v>46340</v>
      </c>
      <c r="B8" s="15" t="inlineStr">
        <is>
          <t>DSR-1411</t>
        </is>
      </c>
      <c r="C8" s="15" t="inlineStr">
        <is>
          <t>Cash sales per daily sales report</t>
        </is>
      </c>
      <c r="D8" s="17" t="n">
        <v>4680</v>
      </c>
      <c r="E8" s="17" t="n"/>
      <c r="F8" s="18">
        <f>IF(A8="","",F7+D8-E8)</f>
        <v/>
      </c>
    </row>
    <row r="9">
      <c r="A9" s="16" t="n">
        <v>46340</v>
      </c>
      <c r="B9" s="15" t="inlineStr">
        <is>
          <t>DS-01</t>
        </is>
      </c>
      <c r="C9" s="15" t="inlineStr">
        <is>
          <t>Cash deposited at Bank A</t>
        </is>
      </c>
      <c r="D9" s="17" t="n"/>
      <c r="E9" s="17" t="n">
        <v>16040</v>
      </c>
      <c r="F9" s="18">
        <f>IF(A9="","",F8+D9-E9)</f>
        <v/>
      </c>
    </row>
    <row r="10">
      <c r="A10" s="16" t="n">
        <v>46342</v>
      </c>
      <c r="B10" s="15" t="inlineStr">
        <is>
          <t>DSR-1611</t>
        </is>
      </c>
      <c r="C10" s="15" t="inlineStr">
        <is>
          <t>Cash sales per daily sales report</t>
        </is>
      </c>
      <c r="D10" s="17" t="n">
        <v>7090</v>
      </c>
      <c r="E10" s="17" t="n"/>
      <c r="F10" s="18">
        <f>IF(A10="","",F9+D10-E10)</f>
        <v/>
      </c>
    </row>
    <row r="11">
      <c r="A11" s="16" t="n">
        <v>46343</v>
      </c>
      <c r="B11" s="15" t="inlineStr">
        <is>
          <t>DSR-1711</t>
        </is>
      </c>
      <c r="C11" s="15" t="inlineStr">
        <is>
          <t>Cash sales per daily sales report</t>
        </is>
      </c>
      <c r="D11" s="17" t="n">
        <v>4790</v>
      </c>
      <c r="E11" s="17" t="n"/>
      <c r="F11" s="18">
        <f>IF(A11="","",F10+D11-E11)</f>
        <v/>
      </c>
    </row>
    <row r="12">
      <c r="A12" s="16" t="n">
        <v>46344</v>
      </c>
      <c r="B12" s="15" t="inlineStr">
        <is>
          <t>DSR-1811</t>
        </is>
      </c>
      <c r="C12" s="15" t="inlineStr">
        <is>
          <t>Cash sales per daily sales report</t>
        </is>
      </c>
      <c r="D12" s="17" t="n">
        <v>4540</v>
      </c>
      <c r="E12" s="17" t="n"/>
      <c r="F12" s="18">
        <f>IF(A12="","",F11+D12-E12)</f>
        <v/>
      </c>
    </row>
    <row r="13">
      <c r="A13" s="16" t="n">
        <v>46344</v>
      </c>
      <c r="B13" s="15" t="inlineStr">
        <is>
          <t>DS-02</t>
        </is>
      </c>
      <c r="C13" s="15" t="inlineStr">
        <is>
          <t>Cash deposited at Bank A</t>
        </is>
      </c>
      <c r="D13" s="17" t="n"/>
      <c r="E13" s="17" t="n">
        <v>16420</v>
      </c>
      <c r="F13" s="18">
        <f>IF(A13="","",F12+D13-E13)</f>
        <v/>
      </c>
    </row>
    <row r="14">
      <c r="A14" s="16" t="n">
        <v>46345</v>
      </c>
      <c r="B14" s="15" t="inlineStr">
        <is>
          <t>DSR-1911</t>
        </is>
      </c>
      <c r="C14" s="15" t="inlineStr">
        <is>
          <t>Cash sales per daily sales report</t>
        </is>
      </c>
      <c r="D14" s="17" t="n">
        <v>4720</v>
      </c>
      <c r="E14" s="17" t="n"/>
      <c r="F14" s="18">
        <f>IF(A14="","",F13+D14-E14)</f>
        <v/>
      </c>
    </row>
    <row r="15">
      <c r="A15" s="16" t="n">
        <v>46345</v>
      </c>
      <c r="B15" s="15" t="inlineStr">
        <is>
          <t>DSR-1911</t>
        </is>
      </c>
      <c r="C15" s="15" t="inlineStr">
        <is>
          <t>Cash count: Cash short at daily count</t>
        </is>
      </c>
      <c r="D15" s="17" t="n"/>
      <c r="E15" s="17" t="n">
        <v>150</v>
      </c>
      <c r="F15" s="18">
        <f>IF(A15="","",F14+D15-E15)</f>
        <v/>
      </c>
    </row>
    <row r="16">
      <c r="A16" s="16" t="n">
        <v>46346</v>
      </c>
      <c r="B16" s="15" t="inlineStr">
        <is>
          <t>DSR-2011</t>
        </is>
      </c>
      <c r="C16" s="15" t="inlineStr">
        <is>
          <t>Cash sales per daily sales report</t>
        </is>
      </c>
      <c r="D16" s="17" t="n">
        <v>6480</v>
      </c>
      <c r="E16" s="17" t="n"/>
      <c r="F16" s="18">
        <f>IF(A16="","",F15+D16-E16)</f>
        <v/>
      </c>
    </row>
    <row r="17">
      <c r="A17" s="16" t="n">
        <v>46347</v>
      </c>
      <c r="B17" s="15" t="inlineStr">
        <is>
          <t>DSR-2111</t>
        </is>
      </c>
      <c r="C17" s="15" t="inlineStr">
        <is>
          <t>Cash sales per daily sales report</t>
        </is>
      </c>
      <c r="D17" s="17" t="n">
        <v>6060</v>
      </c>
      <c r="E17" s="17" t="n"/>
      <c r="F17" s="18">
        <f>IF(A17="","",F16+D17-E17)</f>
        <v/>
      </c>
    </row>
    <row r="18">
      <c r="A18" s="16" t="n">
        <v>46347</v>
      </c>
      <c r="B18" s="15" t="inlineStr">
        <is>
          <t>DS-03</t>
        </is>
      </c>
      <c r="C18" s="15" t="inlineStr">
        <is>
          <t>Cash deposited at Bank A</t>
        </is>
      </c>
      <c r="D18" s="17" t="n"/>
      <c r="E18" s="17" t="n">
        <v>17110</v>
      </c>
      <c r="F18" s="18">
        <f>IF(A18="","",F17+D18-E18)</f>
        <v/>
      </c>
    </row>
    <row r="19">
      <c r="A19" s="16" t="n">
        <v>46349</v>
      </c>
      <c r="B19" s="15" t="inlineStr">
        <is>
          <t>DSR-2311</t>
        </is>
      </c>
      <c r="C19" s="15" t="inlineStr">
        <is>
          <t>Cash sales per daily sales report</t>
        </is>
      </c>
      <c r="D19" s="17" t="n">
        <v>5020</v>
      </c>
      <c r="E19" s="17" t="n"/>
      <c r="F19" s="18">
        <f>IF(A19="","",F18+D19-E19)</f>
        <v/>
      </c>
    </row>
    <row r="20">
      <c r="A20" s="16" t="n">
        <v>46350</v>
      </c>
      <c r="B20" s="15" t="inlineStr">
        <is>
          <t>DSR-2411</t>
        </is>
      </c>
      <c r="C20" s="15" t="inlineStr">
        <is>
          <t>Cash sales per daily sales report</t>
        </is>
      </c>
      <c r="D20" s="17" t="n">
        <v>6340</v>
      </c>
      <c r="E20" s="17" t="n"/>
      <c r="F20" s="18">
        <f>IF(A20="","",F19+D20-E20)</f>
        <v/>
      </c>
    </row>
    <row r="21">
      <c r="A21" s="16" t="n">
        <v>46351</v>
      </c>
      <c r="B21" s="15" t="inlineStr">
        <is>
          <t>DSR-2511</t>
        </is>
      </c>
      <c r="C21" s="15" t="inlineStr">
        <is>
          <t>Cash sales per daily sales report</t>
        </is>
      </c>
      <c r="D21" s="17" t="n">
        <v>6250</v>
      </c>
      <c r="E21" s="17" t="n"/>
      <c r="F21" s="18">
        <f>IF(A21="","",F20+D21-E21)</f>
        <v/>
      </c>
    </row>
    <row r="22">
      <c r="A22" s="16" t="n">
        <v>46351</v>
      </c>
      <c r="B22" s="15" t="inlineStr">
        <is>
          <t>DS-04</t>
        </is>
      </c>
      <c r="C22" s="15" t="inlineStr">
        <is>
          <t>Cash deposited at Bank A</t>
        </is>
      </c>
      <c r="D22" s="17" t="n"/>
      <c r="E22" s="17" t="n">
        <v>17610</v>
      </c>
      <c r="F22" s="18">
        <f>IF(A22="","",F21+D22-E22)</f>
        <v/>
      </c>
    </row>
    <row r="23">
      <c r="A23" s="16" t="n">
        <v>46352</v>
      </c>
      <c r="B23" s="15" t="inlineStr">
        <is>
          <t>DSR-2611</t>
        </is>
      </c>
      <c r="C23" s="15" t="inlineStr">
        <is>
          <t>Cash sales per daily sales report</t>
        </is>
      </c>
      <c r="D23" s="17" t="n">
        <v>5810</v>
      </c>
      <c r="E23" s="17" t="n"/>
      <c r="F23" s="18">
        <f>IF(A23="","",F22+D23-E23)</f>
        <v/>
      </c>
    </row>
    <row r="24">
      <c r="A24" s="16" t="n">
        <v>46352</v>
      </c>
      <c r="B24" s="15" t="inlineStr">
        <is>
          <t>IOU-001</t>
        </is>
      </c>
      <c r="C24" s="15" t="inlineStr">
        <is>
          <t>Meseret Alemayehu: Cash taken for personal use, signed IOU</t>
        </is>
      </c>
      <c r="D24" s="17" t="n"/>
      <c r="E24" s="17" t="n">
        <v>6000</v>
      </c>
      <c r="F24" s="18">
        <f>IF(A24="","",F23+D24-E24)</f>
        <v/>
      </c>
    </row>
    <row r="25">
      <c r="A25" s="16" t="n">
        <v>46353</v>
      </c>
      <c r="B25" s="15" t="inlineStr">
        <is>
          <t>DSR-2711</t>
        </is>
      </c>
      <c r="C25" s="15" t="inlineStr">
        <is>
          <t>Cash sales per daily sales report</t>
        </is>
      </c>
      <c r="D25" s="17" t="n">
        <v>6370</v>
      </c>
      <c r="E25" s="17" t="n"/>
      <c r="F25" s="18">
        <f>IF(A25="","",F24+D25-E25)</f>
        <v/>
      </c>
    </row>
    <row r="26">
      <c r="A26" s="16" t="n">
        <v>46353</v>
      </c>
      <c r="B26" s="15" t="inlineStr">
        <is>
          <t>RCT-0311</t>
        </is>
      </c>
      <c r="C26" s="15" t="inlineStr">
        <is>
          <t>Ink refill trader: Printer ink refill</t>
        </is>
      </c>
      <c r="D26" s="17" t="n"/>
      <c r="E26" s="17" t="n">
        <v>3400</v>
      </c>
      <c r="F26" s="18">
        <f>IF(A26="","",F25+D26-E26)</f>
        <v/>
      </c>
    </row>
    <row r="27">
      <c r="A27" s="16" t="n">
        <v>46354</v>
      </c>
      <c r="B27" s="15" t="inlineStr">
        <is>
          <t>DSR-2811</t>
        </is>
      </c>
      <c r="C27" s="15" t="inlineStr">
        <is>
          <t>Cash sales per daily sales report</t>
        </is>
      </c>
      <c r="D27" s="17" t="n">
        <v>4910</v>
      </c>
      <c r="E27" s="17" t="n"/>
      <c r="F27" s="18">
        <f>IF(A27="","",F26+D27-E27)</f>
        <v/>
      </c>
    </row>
    <row r="28">
      <c r="A28" s="16" t="n">
        <v>46354</v>
      </c>
      <c r="B28" s="15" t="inlineStr">
        <is>
          <t>DS-05</t>
        </is>
      </c>
      <c r="C28" s="15" t="inlineStr">
        <is>
          <t>Cash deposited at Bank A</t>
        </is>
      </c>
      <c r="D28" s="17" t="n"/>
      <c r="E28" s="17" t="n">
        <v>7690</v>
      </c>
      <c r="F28" s="18">
        <f>IF(A28="","",F27+D28-E28)</f>
        <v/>
      </c>
    </row>
    <row r="29">
      <c r="A29" s="16" t="n">
        <v>46356</v>
      </c>
      <c r="B29" s="15" t="inlineStr">
        <is>
          <t>DSR-3011</t>
        </is>
      </c>
      <c r="C29" s="15" t="inlineStr">
        <is>
          <t>Cash sales per daily sales report</t>
        </is>
      </c>
      <c r="D29" s="17" t="n">
        <v>6270</v>
      </c>
      <c r="E29" s="17" t="n"/>
      <c r="F29" s="18">
        <f>IF(A29="","",F28+D29-E29)</f>
        <v/>
      </c>
    </row>
    <row r="30">
      <c r="A30" s="16" t="n">
        <v>46357</v>
      </c>
      <c r="B30" s="15" t="inlineStr">
        <is>
          <t>DSR-0112</t>
        </is>
      </c>
      <c r="C30" s="15" t="inlineStr">
        <is>
          <t>Cash sales per daily sales report</t>
        </is>
      </c>
      <c r="D30" s="17" t="n">
        <v>5720</v>
      </c>
      <c r="E30" s="17" t="n"/>
      <c r="F30" s="18">
        <f>IF(A30="","",F29+D30-E30)</f>
        <v/>
      </c>
    </row>
    <row r="31">
      <c r="A31" s="16" t="n">
        <v>46358</v>
      </c>
      <c r="B31" s="15" t="inlineStr">
        <is>
          <t>DSR-0212</t>
        </is>
      </c>
      <c r="C31" s="15" t="inlineStr">
        <is>
          <t>Cash sales per daily sales report</t>
        </is>
      </c>
      <c r="D31" s="17" t="n">
        <v>5870</v>
      </c>
      <c r="E31" s="17" t="n"/>
      <c r="F31" s="18">
        <f>IF(A31="","",F30+D31-E31)</f>
        <v/>
      </c>
    </row>
    <row r="32">
      <c r="A32" s="16" t="n">
        <v>46358</v>
      </c>
      <c r="B32" s="15" t="inlineStr">
        <is>
          <t>TOPUP-01</t>
        </is>
      </c>
      <c r="C32" s="15" t="inlineStr">
        <is>
          <t>Petty cash top-up against vouchers PCV-001 to PCV-006</t>
        </is>
      </c>
      <c r="D32" s="17" t="n"/>
      <c r="E32" s="17" t="n">
        <v>2700</v>
      </c>
      <c r="F32" s="18">
        <f>IF(A32="","",F31+D32-E32)</f>
        <v/>
      </c>
    </row>
    <row r="33">
      <c r="A33" s="16" t="n">
        <v>46358</v>
      </c>
      <c r="B33" s="15" t="inlineStr">
        <is>
          <t>DS-06</t>
        </is>
      </c>
      <c r="C33" s="15" t="inlineStr">
        <is>
          <t>Cash deposited at Bank A</t>
        </is>
      </c>
      <c r="D33" s="17" t="n"/>
      <c r="E33" s="17" t="n">
        <v>15160</v>
      </c>
      <c r="F33" s="18">
        <f>IF(A33="","",F32+D33-E33)</f>
        <v/>
      </c>
    </row>
    <row r="34">
      <c r="A34" s="16" t="n">
        <v>46359</v>
      </c>
      <c r="B34" s="15" t="inlineStr">
        <is>
          <t>DSR-0312</t>
        </is>
      </c>
      <c r="C34" s="15" t="inlineStr">
        <is>
          <t>Cash sales per daily sales report</t>
        </is>
      </c>
      <c r="D34" s="17" t="n">
        <v>4950</v>
      </c>
      <c r="E34" s="17" t="n"/>
      <c r="F34" s="18">
        <f>IF(A34="","",F33+D34-E34)</f>
        <v/>
      </c>
    </row>
    <row r="35">
      <c r="A35" s="16" t="n">
        <v>46359</v>
      </c>
      <c r="B35" s="15" t="inlineStr">
        <is>
          <t>DSR-0312</t>
        </is>
      </c>
      <c r="C35" s="15" t="inlineStr">
        <is>
          <t>Cash count: Cash short at daily count</t>
        </is>
      </c>
      <c r="D35" s="17" t="n"/>
      <c r="E35" s="17" t="n">
        <v>80</v>
      </c>
      <c r="F35" s="18">
        <f>IF(A35="","",F34+D35-E35)</f>
        <v/>
      </c>
    </row>
    <row r="36">
      <c r="A36" s="16" t="n">
        <v>46360</v>
      </c>
      <c r="B36" s="15" t="inlineStr">
        <is>
          <t>DSR-0412</t>
        </is>
      </c>
      <c r="C36" s="15" t="inlineStr">
        <is>
          <t>Cash sales per daily sales report</t>
        </is>
      </c>
      <c r="D36" s="17" t="n">
        <v>5240</v>
      </c>
      <c r="E36" s="17" t="n"/>
      <c r="F36" s="18">
        <f>IF(A36="","",F35+D36-E36)</f>
        <v/>
      </c>
    </row>
    <row r="37">
      <c r="A37" s="16" t="n">
        <v>46361</v>
      </c>
      <c r="B37" s="15" t="inlineStr">
        <is>
          <t>DSR-0512</t>
        </is>
      </c>
      <c r="C37" s="15" t="inlineStr">
        <is>
          <t>Cash sales per daily sales report</t>
        </is>
      </c>
      <c r="D37" s="17" t="n">
        <v>5010</v>
      </c>
      <c r="E37" s="17" t="n"/>
      <c r="F37" s="18">
        <f>IF(A37="","",F36+D37-E37)</f>
        <v/>
      </c>
    </row>
    <row r="38">
      <c r="A38" s="16" t="n">
        <v>46361</v>
      </c>
      <c r="B38" s="15" t="inlineStr">
        <is>
          <t>DS-07</t>
        </is>
      </c>
      <c r="C38" s="15" t="inlineStr">
        <is>
          <t>Cash deposited at Bank A</t>
        </is>
      </c>
      <c r="D38" s="17" t="n"/>
      <c r="E38" s="17" t="n">
        <v>15120</v>
      </c>
      <c r="F38" s="18">
        <f>IF(A38="","",F37+D38-E38)</f>
        <v/>
      </c>
    </row>
    <row r="39">
      <c r="A39" s="16" t="n">
        <v>46363</v>
      </c>
      <c r="B39" s="15" t="inlineStr">
        <is>
          <t>DSR-0712</t>
        </is>
      </c>
      <c r="C39" s="15" t="inlineStr">
        <is>
          <t>Cash sales per daily sales report</t>
        </is>
      </c>
      <c r="D39" s="17" t="n">
        <v>4940</v>
      </c>
      <c r="E39" s="17" t="n"/>
      <c r="F39" s="18">
        <f>IF(A39="","",F38+D39-E39)</f>
        <v/>
      </c>
    </row>
    <row r="40">
      <c r="A40" s="16" t="n">
        <v>46364</v>
      </c>
      <c r="B40" s="15" t="inlineStr">
        <is>
          <t>DSR-0812</t>
        </is>
      </c>
      <c r="C40" s="15" t="inlineStr">
        <is>
          <t>Cash sales per daily sales report</t>
        </is>
      </c>
      <c r="D40" s="17" t="n">
        <v>5040</v>
      </c>
      <c r="E40" s="17" t="n"/>
      <c r="F40" s="18">
        <f>IF(A40="","",F39+D40-E40)</f>
        <v/>
      </c>
    </row>
    <row r="41">
      <c r="A41" s="16" t="n">
        <v>46365</v>
      </c>
      <c r="B41" s="15" t="inlineStr">
        <is>
          <t>DSR-0912</t>
        </is>
      </c>
      <c r="C41" s="15" t="inlineStr">
        <is>
          <t>Cash sales per daily sales report</t>
        </is>
      </c>
      <c r="D41" s="17" t="n">
        <v>6560</v>
      </c>
      <c r="E41" s="17" t="n"/>
      <c r="F41" s="18">
        <f>IF(A41="","",F40+D41-E41)</f>
        <v/>
      </c>
    </row>
    <row r="42">
      <c r="A42" s="16" t="n">
        <v>46365</v>
      </c>
      <c r="B42" s="15" t="inlineStr">
        <is>
          <t>DS-08</t>
        </is>
      </c>
      <c r="C42" s="15" t="inlineStr">
        <is>
          <t>Cash deposited at Bank A</t>
        </is>
      </c>
      <c r="D42" s="17" t="n"/>
      <c r="E42" s="17" t="n">
        <v>16540</v>
      </c>
      <c r="F42" s="18">
        <f>IF(A42="","",F41+D42-E42)</f>
        <v/>
      </c>
    </row>
    <row r="43">
      <c r="A43" s="16" t="n"/>
      <c r="B43" s="15" t="n"/>
      <c r="C43" s="15" t="n"/>
      <c r="D43" s="17" t="n"/>
      <c r="E43" s="17" t="n"/>
      <c r="F43" s="18">
        <f>IF(A43="","",F42+D43-E43)</f>
        <v/>
      </c>
    </row>
    <row r="44">
      <c r="A44" s="16" t="n"/>
      <c r="B44" s="15" t="n"/>
      <c r="C44" s="15" t="n"/>
      <c r="D44" s="17" t="n"/>
      <c r="E44" s="17" t="n"/>
      <c r="F44" s="18">
        <f>IF(A44="","",F43+D44-E44)</f>
        <v/>
      </c>
    </row>
    <row r="45">
      <c r="A45" s="16" t="n"/>
      <c r="B45" s="15" t="n"/>
      <c r="C45" s="15" t="n"/>
      <c r="D45" s="17" t="n"/>
      <c r="E45" s="17" t="n"/>
      <c r="F45" s="18">
        <f>IF(A45="","",F44+D45-E45)</f>
        <v/>
      </c>
    </row>
    <row r="46">
      <c r="A46" s="16" t="n"/>
      <c r="B46" s="15" t="n"/>
      <c r="C46" s="15" t="n"/>
      <c r="D46" s="17" t="n"/>
      <c r="E46" s="17" t="n"/>
      <c r="F46" s="18">
        <f>IF(A46="","",F45+D46-E46)</f>
        <v/>
      </c>
    </row>
    <row r="47">
      <c r="A47" s="16" t="n"/>
      <c r="B47" s="15" t="n"/>
      <c r="C47" s="15" t="n"/>
      <c r="D47" s="17" t="n"/>
      <c r="E47" s="17" t="n"/>
      <c r="F47" s="18">
        <f>IF(A47="","",F46+D47-E47)</f>
        <v/>
      </c>
    </row>
    <row r="48">
      <c r="A48" s="16" t="n"/>
      <c r="B48" s="15" t="n"/>
      <c r="C48" s="15" t="n"/>
      <c r="D48" s="17" t="n"/>
      <c r="E48" s="17" t="n"/>
      <c r="F48" s="18">
        <f>IF(A48="","",F47+D48-E48)</f>
        <v/>
      </c>
    </row>
    <row r="49">
      <c r="A49" s="16" t="n"/>
      <c r="B49" s="15" t="n"/>
      <c r="C49" s="15" t="n"/>
      <c r="D49" s="17" t="n"/>
      <c r="E49" s="17" t="n"/>
      <c r="F49" s="18">
        <f>IF(A49="","",F48+D49-E49)</f>
        <v/>
      </c>
    </row>
    <row r="50">
      <c r="A50" s="16" t="n"/>
      <c r="B50" s="15" t="n"/>
      <c r="C50" s="15" t="n"/>
      <c r="D50" s="17" t="n"/>
      <c r="E50" s="17" t="n"/>
      <c r="F50" s="18">
        <f>IF(A50="","",F49+D50-E50)</f>
        <v/>
      </c>
    </row>
    <row r="51">
      <c r="A51" s="16" t="n"/>
      <c r="B51" s="15" t="n"/>
      <c r="C51" s="15" t="n"/>
      <c r="D51" s="17" t="n"/>
      <c r="E51" s="17" t="n"/>
      <c r="F51" s="18">
        <f>IF(A51="","",F50+D51-E51)</f>
        <v/>
      </c>
    </row>
    <row r="52">
      <c r="A52" s="16" t="n"/>
      <c r="B52" s="15" t="n"/>
      <c r="C52" s="15" t="n"/>
      <c r="D52" s="17" t="n"/>
      <c r="E52" s="17" t="n"/>
      <c r="F52" s="18">
        <f>IF(A52="","",F51+D52-E52)</f>
        <v/>
      </c>
    </row>
    <row r="53">
      <c r="A53" s="16" t="n"/>
      <c r="B53" s="15" t="n"/>
      <c r="C53" s="15" t="n"/>
      <c r="D53" s="17" t="n"/>
      <c r="E53" s="17" t="n"/>
      <c r="F53" s="18">
        <f>IF(A53="","",F52+D53-E53)</f>
        <v/>
      </c>
    </row>
    <row r="54">
      <c r="A54" s="16" t="n"/>
      <c r="B54" s="15" t="n"/>
      <c r="C54" s="15" t="n"/>
      <c r="D54" s="17" t="n"/>
      <c r="E54" s="17" t="n"/>
      <c r="F54" s="18">
        <f>IF(A54="","",F53+D54-E54)</f>
        <v/>
      </c>
    </row>
    <row r="55">
      <c r="A55" s="16" t="n"/>
      <c r="B55" s="15" t="n"/>
      <c r="C55" s="15" t="n"/>
      <c r="D55" s="17" t="n"/>
      <c r="E55" s="17" t="n"/>
      <c r="F55" s="18">
        <f>IF(A55="","",F54+D55-E55)</f>
        <v/>
      </c>
    </row>
    <row r="56">
      <c r="A56" s="16" t="n"/>
      <c r="B56" s="15" t="n"/>
      <c r="C56" s="15" t="n"/>
      <c r="D56" s="17" t="n"/>
      <c r="E56" s="17" t="n"/>
      <c r="F56" s="18">
        <f>IF(A56="","",F55+D56-E56)</f>
        <v/>
      </c>
    </row>
    <row r="57">
      <c r="A57" s="16" t="n"/>
      <c r="B57" s="15" t="n"/>
      <c r="C57" s="15" t="n"/>
      <c r="D57" s="17" t="n"/>
      <c r="E57" s="17" t="n"/>
      <c r="F57" s="18">
        <f>IF(A57="","",F56+D57-E57)</f>
        <v/>
      </c>
    </row>
    <row r="58">
      <c r="A58" s="16" t="n"/>
      <c r="B58" s="15" t="n"/>
      <c r="C58" s="15" t="n"/>
      <c r="D58" s="17" t="n"/>
      <c r="E58" s="17" t="n"/>
      <c r="F58" s="18">
        <f>IF(A58="","",F57+D58-E58)</f>
        <v/>
      </c>
    </row>
    <row r="59">
      <c r="A59" s="16" t="n"/>
      <c r="B59" s="15" t="n"/>
      <c r="C59" s="15" t="n"/>
      <c r="D59" s="17" t="n"/>
      <c r="E59" s="17" t="n"/>
      <c r="F59" s="18">
        <f>IF(A59="","",F58+D59-E59)</f>
        <v/>
      </c>
    </row>
    <row r="60">
      <c r="A60" s="16" t="n"/>
      <c r="B60" s="15" t="n"/>
      <c r="C60" s="15" t="n"/>
      <c r="D60" s="17" t="n"/>
      <c r="E60" s="17" t="n"/>
      <c r="F60" s="18">
        <f>IF(A60="","",F59+D60-E60)</f>
        <v/>
      </c>
    </row>
    <row r="61">
      <c r="A61" s="16" t="n"/>
      <c r="B61" s="15" t="n"/>
      <c r="C61" s="15" t="n"/>
      <c r="D61" s="17" t="n"/>
      <c r="E61" s="17" t="n"/>
      <c r="F61" s="18">
        <f>IF(A61="","",F60+D61-E61)</f>
        <v/>
      </c>
    </row>
    <row r="62">
      <c r="A62" s="16" t="n"/>
      <c r="B62" s="15" t="n"/>
      <c r="C62" s="15" t="n"/>
      <c r="D62" s="17" t="n"/>
      <c r="E62" s="17" t="n"/>
      <c r="F62" s="18">
        <f>IF(A62="","",F61+D62-E62)</f>
        <v/>
      </c>
    </row>
    <row r="63">
      <c r="A63" s="16" t="n"/>
      <c r="B63" s="15" t="n"/>
      <c r="C63" s="15" t="n"/>
      <c r="D63" s="17" t="n"/>
      <c r="E63" s="17" t="n"/>
      <c r="F63" s="18">
        <f>IF(A63="","",F62+D63-E63)</f>
        <v/>
      </c>
    </row>
    <row r="64">
      <c r="A64" s="16" t="n"/>
      <c r="B64" s="15" t="n"/>
      <c r="C64" s="15" t="n"/>
      <c r="D64" s="17" t="n"/>
      <c r="E64" s="17" t="n"/>
      <c r="F64" s="18">
        <f>IF(A64="","",F63+D64-E64)</f>
        <v/>
      </c>
    </row>
    <row r="65">
      <c r="A65" s="16" t="n"/>
      <c r="B65" s="15" t="n"/>
      <c r="C65" s="15" t="n"/>
      <c r="D65" s="17" t="n"/>
      <c r="E65" s="17" t="n"/>
      <c r="F65" s="18">
        <f>IF(A65="","",F64+D65-E65)</f>
        <v/>
      </c>
    </row>
    <row r="66">
      <c r="A66" s="16" t="n"/>
      <c r="B66" s="15" t="n"/>
      <c r="C66" s="15" t="n"/>
      <c r="D66" s="17" t="n"/>
      <c r="E66" s="17" t="n"/>
      <c r="F66" s="18">
        <f>IF(A66="","",F65+D66-E66)</f>
        <v/>
      </c>
    </row>
    <row r="67">
      <c r="A67" s="16" t="n"/>
      <c r="B67" s="15" t="n"/>
      <c r="C67" s="15" t="n"/>
      <c r="D67" s="17" t="n"/>
      <c r="E67" s="17" t="n"/>
      <c r="F67" s="18">
        <f>IF(A67="","",F66+D67-E67)</f>
        <v/>
      </c>
    </row>
    <row r="68">
      <c r="A68" s="16" t="n"/>
      <c r="B68" s="15" t="n"/>
      <c r="C68" s="15" t="n"/>
      <c r="D68" s="17" t="n"/>
      <c r="E68" s="17" t="n"/>
      <c r="F68" s="18">
        <f>IF(A68="","",F67+D68-E68)</f>
        <v/>
      </c>
    </row>
    <row r="69">
      <c r="A69" s="16" t="n"/>
      <c r="B69" s="15" t="n"/>
      <c r="C69" s="15" t="n"/>
      <c r="D69" s="17" t="n"/>
      <c r="E69" s="17" t="n"/>
      <c r="F69" s="18">
        <f>IF(A69="","",F68+D69-E69)</f>
        <v/>
      </c>
    </row>
    <row r="70">
      <c r="A70" s="16" t="n"/>
      <c r="B70" s="15" t="n"/>
      <c r="C70" s="15" t="n"/>
      <c r="D70" s="17" t="n"/>
      <c r="E70" s="17" t="n"/>
      <c r="F70" s="18">
        <f>IF(A70="","",F69+D70-E70)</f>
        <v/>
      </c>
    </row>
    <row r="71">
      <c r="A71" s="16" t="n"/>
      <c r="B71" s="15" t="n"/>
      <c r="C71" s="15" t="n"/>
      <c r="D71" s="17" t="n"/>
      <c r="E71" s="17" t="n"/>
      <c r="F71" s="18">
        <f>IF(A71="","",F70+D71-E71)</f>
        <v/>
      </c>
    </row>
    <row r="72">
      <c r="A72" s="16" t="n"/>
      <c r="B72" s="15" t="n"/>
      <c r="C72" s="15" t="n"/>
      <c r="D72" s="17" t="n"/>
      <c r="E72" s="17" t="n"/>
      <c r="F72" s="18">
        <f>IF(A72="","",F71+D72-E72)</f>
        <v/>
      </c>
    </row>
    <row r="73">
      <c r="A73" s="16" t="n"/>
      <c r="B73" s="15" t="n"/>
      <c r="C73" s="15" t="n"/>
      <c r="D73" s="17" t="n"/>
      <c r="E73" s="17" t="n"/>
      <c r="F73" s="18">
        <f>IF(A73="","",F72+D73-E73)</f>
        <v/>
      </c>
    </row>
    <row r="74">
      <c r="A74" s="16" t="n"/>
      <c r="B74" s="15" t="n"/>
      <c r="C74" s="15" t="n"/>
      <c r="D74" s="17" t="n"/>
      <c r="E74" s="17" t="n"/>
      <c r="F74" s="18">
        <f>IF(A74="","",F73+D74-E74)</f>
        <v/>
      </c>
    </row>
    <row r="75">
      <c r="A75" s="16" t="n"/>
      <c r="B75" s="15" t="n"/>
      <c r="C75" s="15" t="n"/>
      <c r="D75" s="17" t="n"/>
      <c r="E75" s="17" t="n"/>
      <c r="F75" s="18">
        <f>IF(A75="","",F74+D75-E75)</f>
        <v/>
      </c>
    </row>
    <row r="76">
      <c r="A76" s="16" t="n"/>
      <c r="B76" s="15" t="n"/>
      <c r="C76" s="15" t="n"/>
      <c r="D76" s="17" t="n"/>
      <c r="E76" s="17" t="n"/>
      <c r="F76" s="18">
        <f>IF(A76="","",F75+D76-E76)</f>
        <v/>
      </c>
    </row>
    <row r="77">
      <c r="A77" s="16" t="n"/>
      <c r="B77" s="15" t="n"/>
      <c r="C77" s="15" t="n"/>
      <c r="D77" s="17" t="n"/>
      <c r="E77" s="17" t="n"/>
      <c r="F77" s="18">
        <f>IF(A77="","",F76+D77-E77)</f>
        <v/>
      </c>
    </row>
    <row r="78">
      <c r="A78" s="16" t="n"/>
      <c r="B78" s="15" t="n"/>
      <c r="C78" s="15" t="n"/>
      <c r="D78" s="17" t="n"/>
      <c r="E78" s="17" t="n"/>
      <c r="F78" s="18">
        <f>IF(A78="","",F77+D78-E78)</f>
        <v/>
      </c>
    </row>
    <row r="79">
      <c r="A79" s="16" t="n"/>
      <c r="B79" s="15" t="n"/>
      <c r="C79" s="15" t="n"/>
      <c r="D79" s="17" t="n"/>
      <c r="E79" s="17" t="n"/>
      <c r="F79" s="18">
        <f>IF(A79="","",F78+D79-E79)</f>
        <v/>
      </c>
    </row>
    <row r="80">
      <c r="A80" s="16" t="n"/>
      <c r="B80" s="15" t="n"/>
      <c r="C80" s="15" t="n"/>
      <c r="D80" s="17" t="n"/>
      <c r="E80" s="17" t="n"/>
      <c r="F80" s="18">
        <f>IF(A80="","",F79+D80-E80)</f>
        <v/>
      </c>
    </row>
    <row r="81">
      <c r="A81" s="16" t="n"/>
      <c r="B81" s="15" t="n"/>
      <c r="C81" s="15" t="n"/>
      <c r="D81" s="17" t="n"/>
      <c r="E81" s="17" t="n"/>
      <c r="F81" s="18">
        <f>IF(A81="","",F80+D81-E81)</f>
        <v/>
      </c>
    </row>
    <row r="82">
      <c r="A82" s="16" t="n"/>
      <c r="B82" s="15" t="n"/>
      <c r="C82" s="15" t="n"/>
      <c r="D82" s="17" t="n"/>
      <c r="E82" s="17" t="n"/>
      <c r="F82" s="18">
        <f>IF(A82="","",F81+D82-E82)</f>
        <v/>
      </c>
    </row>
    <row r="83">
      <c r="A83" s="16" t="n"/>
      <c r="B83" s="15" t="n"/>
      <c r="C83" s="15" t="n"/>
      <c r="D83" s="17" t="n"/>
      <c r="E83" s="17" t="n"/>
      <c r="F83" s="18">
        <f>IF(A83="","",F82+D83-E83)</f>
        <v/>
      </c>
    </row>
    <row r="84">
      <c r="A84" s="16" t="n"/>
      <c r="B84" s="15" t="n"/>
      <c r="C84" s="15" t="n"/>
      <c r="D84" s="17" t="n"/>
      <c r="E84" s="17" t="n"/>
      <c r="F84" s="18">
        <f>IF(A84="","",F83+D84-E84)</f>
        <v/>
      </c>
    </row>
    <row r="85">
      <c r="A85" s="16" t="n"/>
      <c r="B85" s="15" t="n"/>
      <c r="C85" s="15" t="n"/>
      <c r="D85" s="17" t="n"/>
      <c r="E85" s="17" t="n"/>
      <c r="F85" s="18">
        <f>IF(A85="","",F84+D85-E85)</f>
        <v/>
      </c>
    </row>
    <row r="86">
      <c r="A86" s="16" t="n"/>
      <c r="B86" s="15" t="n"/>
      <c r="C86" s="15" t="n"/>
      <c r="D86" s="17" t="n"/>
      <c r="E86" s="17" t="n"/>
      <c r="F86" s="18">
        <f>IF(A86="","",F85+D86-E86)</f>
        <v/>
      </c>
    </row>
    <row r="87">
      <c r="A87" s="16" t="n"/>
      <c r="B87" s="15" t="n"/>
      <c r="C87" s="15" t="n"/>
      <c r="D87" s="17" t="n"/>
      <c r="E87" s="17" t="n"/>
      <c r="F87" s="18">
        <f>IF(A87="","",F86+D87-E87)</f>
        <v/>
      </c>
    </row>
    <row r="88">
      <c r="A88" s="16" t="n"/>
      <c r="B88" s="15" t="n"/>
      <c r="C88" s="15" t="n"/>
      <c r="D88" s="17" t="n"/>
      <c r="E88" s="17" t="n"/>
      <c r="F88" s="18">
        <f>IF(A88="","",F87+D88-E88)</f>
        <v/>
      </c>
    </row>
    <row r="89">
      <c r="A89" s="16" t="n"/>
      <c r="B89" s="15" t="n"/>
      <c r="C89" s="15" t="n"/>
      <c r="D89" s="17" t="n"/>
      <c r="E89" s="17" t="n"/>
      <c r="F89" s="18">
        <f>IF(A89="","",F88+D89-E89)</f>
        <v/>
      </c>
    </row>
    <row r="90">
      <c r="A90" s="16" t="n"/>
      <c r="B90" s="15" t="n"/>
      <c r="C90" s="15" t="n"/>
      <c r="D90" s="17" t="n"/>
      <c r="E90" s="17" t="n"/>
      <c r="F90" s="18">
        <f>IF(A90="","",F89+D90-E90)</f>
        <v/>
      </c>
    </row>
    <row r="91">
      <c r="A91" s="16" t="n"/>
      <c r="B91" s="15" t="n"/>
      <c r="C91" s="15" t="n"/>
      <c r="D91" s="17" t="n"/>
      <c r="E91" s="17" t="n"/>
      <c r="F91" s="18">
        <f>IF(A91="","",F90+D91-E91)</f>
        <v/>
      </c>
    </row>
    <row r="92">
      <c r="A92" s="16" t="n"/>
      <c r="B92" s="15" t="n"/>
      <c r="C92" s="15" t="n"/>
      <c r="D92" s="17" t="n"/>
      <c r="E92" s="17" t="n"/>
      <c r="F92" s="18">
        <f>IF(A92="","",F91+D92-E92)</f>
        <v/>
      </c>
    </row>
    <row r="93">
      <c r="A93" s="16" t="n"/>
      <c r="B93" s="15" t="n"/>
      <c r="C93" s="15" t="n"/>
      <c r="D93" s="17" t="n"/>
      <c r="E93" s="17" t="n"/>
      <c r="F93" s="18">
        <f>IF(A93="","",F92+D93-E93)</f>
        <v/>
      </c>
    </row>
    <row r="94">
      <c r="A94" s="16" t="n"/>
      <c r="B94" s="15" t="n"/>
      <c r="C94" s="15" t="n"/>
      <c r="D94" s="17" t="n"/>
      <c r="E94" s="17" t="n"/>
      <c r="F94" s="18">
        <f>IF(A94="","",F93+D94-E94)</f>
        <v/>
      </c>
    </row>
    <row r="95">
      <c r="A95" s="16" t="n"/>
      <c r="B95" s="15" t="n"/>
      <c r="C95" s="15" t="n"/>
      <c r="D95" s="17" t="n"/>
      <c r="E95" s="17" t="n"/>
      <c r="F95" s="18">
        <f>IF(A95="","",F94+D95-E95)</f>
        <v/>
      </c>
    </row>
    <row r="96">
      <c r="A96" s="16" t="n"/>
      <c r="B96" s="15" t="n"/>
      <c r="C96" s="15" t="n"/>
      <c r="D96" s="17" t="n"/>
      <c r="E96" s="17" t="n"/>
      <c r="F96" s="18">
        <f>IF(A96="","",F95+D96-E96)</f>
        <v/>
      </c>
    </row>
    <row r="97">
      <c r="A97" s="16" t="n"/>
      <c r="B97" s="15" t="n"/>
      <c r="C97" s="15" t="n"/>
      <c r="D97" s="17" t="n"/>
      <c r="E97" s="17" t="n"/>
      <c r="F97" s="18">
        <f>IF(A97="","",F96+D97-E97)</f>
        <v/>
      </c>
    </row>
    <row r="98">
      <c r="A98" s="16" t="n"/>
      <c r="B98" s="15" t="n"/>
      <c r="C98" s="15" t="n"/>
      <c r="D98" s="17" t="n"/>
      <c r="E98" s="17" t="n"/>
      <c r="F98" s="18">
        <f>IF(A98="","",F97+D98-E98)</f>
        <v/>
      </c>
    </row>
    <row r="99">
      <c r="A99" s="16" t="n"/>
      <c r="B99" s="15" t="n"/>
      <c r="C99" s="15" t="n"/>
      <c r="D99" s="17" t="n"/>
      <c r="E99" s="17" t="n"/>
      <c r="F99" s="18">
        <f>IF(A99="","",F98+D99-E99)</f>
        <v/>
      </c>
    </row>
    <row r="100">
      <c r="A100" s="16" t="n"/>
      <c r="B100" s="15" t="n"/>
      <c r="C100" s="15" t="n"/>
      <c r="D100" s="17" t="n"/>
      <c r="E100" s="17" t="n"/>
      <c r="F100" s="18">
        <f>IF(A100="","",F99+D100-E100)</f>
        <v/>
      </c>
    </row>
    <row r="101">
      <c r="A101" s="16" t="n"/>
      <c r="B101" s="15" t="n"/>
      <c r="C101" s="15" t="n"/>
      <c r="D101" s="17" t="n"/>
      <c r="E101" s="17" t="n"/>
      <c r="F101" s="18">
        <f>IF(A101="","",F100+D101-E101)</f>
        <v/>
      </c>
    </row>
    <row r="102">
      <c r="A102" s="16" t="n"/>
      <c r="B102" s="15" t="n"/>
      <c r="C102" s="15" t="n"/>
      <c r="D102" s="17" t="n"/>
      <c r="E102" s="17" t="n"/>
      <c r="F102" s="18">
        <f>IF(A102="","",F101+D102-E102)</f>
        <v/>
      </c>
    </row>
    <row r="103">
      <c r="A103" s="16" t="n"/>
      <c r="B103" s="15" t="n"/>
      <c r="C103" s="15" t="n"/>
      <c r="D103" s="17" t="n"/>
      <c r="E103" s="17" t="n"/>
      <c r="F103" s="18">
        <f>IF(A103="","",F102+D103-E103)</f>
        <v/>
      </c>
    </row>
    <row r="104">
      <c r="A104" s="16" t="n"/>
      <c r="B104" s="15" t="n"/>
      <c r="C104" s="15" t="n"/>
      <c r="D104" s="17" t="n"/>
      <c r="E104" s="17" t="n"/>
      <c r="F104" s="18">
        <f>IF(A104="","",F103+D104-E104)</f>
        <v/>
      </c>
    </row>
    <row r="105">
      <c r="A105" s="16" t="n"/>
      <c r="B105" s="15" t="n"/>
      <c r="C105" s="15" t="n"/>
      <c r="D105" s="17" t="n"/>
      <c r="E105" s="17" t="n"/>
      <c r="F105" s="18">
        <f>IF(A105="","",F104+D105-E105)</f>
        <v/>
      </c>
    </row>
    <row r="106">
      <c r="A106" s="16" t="n"/>
      <c r="B106" s="15" t="n"/>
      <c r="C106" s="15" t="n"/>
      <c r="D106" s="17" t="n"/>
      <c r="E106" s="17" t="n"/>
      <c r="F106" s="18">
        <f>IF(A106="","",F105+D106-E106)</f>
        <v/>
      </c>
    </row>
    <row r="107">
      <c r="A107" s="16" t="n"/>
      <c r="B107" s="15" t="n"/>
      <c r="C107" s="15" t="n"/>
      <c r="D107" s="17" t="n"/>
      <c r="E107" s="17" t="n"/>
      <c r="F107" s="18">
        <f>IF(A107="","",F106+D107-E107)</f>
        <v/>
      </c>
    </row>
    <row r="108">
      <c r="A108" s="16" t="n"/>
      <c r="B108" s="15" t="n"/>
      <c r="C108" s="15" t="n"/>
      <c r="D108" s="17" t="n"/>
      <c r="E108" s="17" t="n"/>
      <c r="F108" s="18">
        <f>IF(A108="","",F107+D108-E108)</f>
        <v/>
      </c>
    </row>
    <row r="109">
      <c r="A109" s="16" t="n"/>
      <c r="B109" s="15" t="n"/>
      <c r="C109" s="15" t="n"/>
      <c r="D109" s="17" t="n"/>
      <c r="E109" s="17" t="n"/>
      <c r="F109" s="18">
        <f>IF(A109="","",F108+D109-E109)</f>
        <v/>
      </c>
    </row>
    <row r="110">
      <c r="A110" s="16" t="n"/>
      <c r="B110" s="15" t="n"/>
      <c r="C110" s="15" t="n"/>
      <c r="D110" s="17" t="n"/>
      <c r="E110" s="17" t="n"/>
      <c r="F110" s="18">
        <f>IF(A110="","",F109+D110-E110)</f>
        <v/>
      </c>
    </row>
    <row r="111">
      <c r="A111" s="16" t="n"/>
      <c r="B111" s="15" t="n"/>
      <c r="C111" s="15" t="n"/>
      <c r="D111" s="17" t="n"/>
      <c r="E111" s="17" t="n"/>
      <c r="F111" s="18">
        <f>IF(A111="","",F110+D111-E111)</f>
        <v/>
      </c>
    </row>
    <row r="112">
      <c r="A112" s="16" t="n"/>
      <c r="B112" s="15" t="n"/>
      <c r="C112" s="15" t="n"/>
      <c r="D112" s="17" t="n"/>
      <c r="E112" s="17" t="n"/>
      <c r="F112" s="18">
        <f>IF(A112="","",F111+D112-E112)</f>
        <v/>
      </c>
    </row>
    <row r="113">
      <c r="A113" s="16" t="n"/>
      <c r="B113" s="15" t="n"/>
      <c r="C113" s="15" t="n"/>
      <c r="D113" s="17" t="n"/>
      <c r="E113" s="17" t="n"/>
      <c r="F113" s="18">
        <f>IF(A113="","",F112+D113-E113)</f>
        <v/>
      </c>
    </row>
    <row r="114">
      <c r="A114" s="16" t="n"/>
      <c r="B114" s="15" t="n"/>
      <c r="C114" s="15" t="n"/>
      <c r="D114" s="17" t="n"/>
      <c r="E114" s="17" t="n"/>
      <c r="F114" s="18">
        <f>IF(A114="","",F113+D114-E114)</f>
        <v/>
      </c>
    </row>
    <row r="115">
      <c r="A115" s="16" t="n"/>
      <c r="B115" s="15" t="n"/>
      <c r="C115" s="15" t="n"/>
      <c r="D115" s="17" t="n"/>
      <c r="E115" s="17" t="n"/>
      <c r="F115" s="18">
        <f>IF(A115="","",F114+D115-E115)</f>
        <v/>
      </c>
    </row>
    <row r="116">
      <c r="A116" s="16" t="n"/>
      <c r="B116" s="15" t="n"/>
      <c r="C116" s="15" t="n"/>
      <c r="D116" s="17" t="n"/>
      <c r="E116" s="17" t="n"/>
      <c r="F116" s="18">
        <f>IF(A116="","",F115+D116-E116)</f>
        <v/>
      </c>
    </row>
    <row r="117">
      <c r="A117" s="16" t="n"/>
      <c r="B117" s="15" t="n"/>
      <c r="C117" s="15" t="n"/>
      <c r="D117" s="17" t="n"/>
      <c r="E117" s="17" t="n"/>
      <c r="F117" s="18">
        <f>IF(A117="","",F116+D117-E117)</f>
        <v/>
      </c>
    </row>
    <row r="118">
      <c r="A118" s="16" t="n"/>
      <c r="B118" s="15" t="n"/>
      <c r="C118" s="15" t="n"/>
      <c r="D118" s="17" t="n"/>
      <c r="E118" s="17" t="n"/>
      <c r="F118" s="18">
        <f>IF(A118="","",F117+D118-E118)</f>
        <v/>
      </c>
    </row>
    <row r="119">
      <c r="A119" s="16" t="n"/>
      <c r="B119" s="15" t="n"/>
      <c r="C119" s="15" t="n"/>
      <c r="D119" s="17" t="n"/>
      <c r="E119" s="17" t="n"/>
      <c r="F119" s="18">
        <f>IF(A119="","",F118+D119-E119)</f>
        <v/>
      </c>
    </row>
    <row r="120">
      <c r="A120" s="16" t="n"/>
      <c r="B120" s="15" t="n"/>
      <c r="C120" s="15" t="n"/>
      <c r="D120" s="17" t="n"/>
      <c r="E120" s="17" t="n"/>
      <c r="F120" s="18">
        <f>IF(A120="","",F119+D120-E120)</f>
        <v/>
      </c>
    </row>
    <row r="121">
      <c r="A121" s="16" t="n"/>
      <c r="B121" s="15" t="n"/>
      <c r="C121" s="15" t="n"/>
      <c r="D121" s="17" t="n"/>
      <c r="E121" s="17" t="n"/>
      <c r="F121" s="18">
        <f>IF(A121="","",F120+D121-E121)</f>
        <v/>
      </c>
    </row>
    <row r="122">
      <c r="A122" s="16" t="n"/>
      <c r="B122" s="15" t="n"/>
      <c r="C122" s="15" t="n"/>
      <c r="D122" s="17" t="n"/>
      <c r="E122" s="17" t="n"/>
      <c r="F122" s="18">
        <f>IF(A122="","",F121+D122-E122)</f>
        <v/>
      </c>
    </row>
    <row r="123">
      <c r="A123" s="16" t="n"/>
      <c r="B123" s="15" t="n"/>
      <c r="C123" s="15" t="n"/>
      <c r="D123" s="17" t="n"/>
      <c r="E123" s="17" t="n"/>
      <c r="F123" s="18">
        <f>IF(A123="","",F122+D123-E123)</f>
        <v/>
      </c>
    </row>
    <row r="124">
      <c r="A124" s="16" t="n"/>
      <c r="B124" s="15" t="n"/>
      <c r="C124" s="15" t="n"/>
      <c r="D124" s="17" t="n"/>
      <c r="E124" s="17" t="n"/>
      <c r="F124" s="18">
        <f>IF(A124="","",F123+D124-E124)</f>
        <v/>
      </c>
    </row>
    <row r="125">
      <c r="A125" s="16" t="n"/>
      <c r="B125" s="15" t="n"/>
      <c r="C125" s="15" t="n"/>
      <c r="D125" s="17" t="n"/>
      <c r="E125" s="17" t="n"/>
      <c r="F125" s="18">
        <f>IF(A125="","",F124+D125-E125)</f>
        <v/>
      </c>
    </row>
    <row r="126">
      <c r="A126" s="16" t="n"/>
      <c r="B126" s="15" t="n"/>
      <c r="C126" s="15" t="n"/>
      <c r="D126" s="17" t="n"/>
      <c r="E126" s="17" t="n"/>
      <c r="F126" s="18">
        <f>IF(A126="","",F125+D126-E126)</f>
        <v/>
      </c>
    </row>
    <row r="127">
      <c r="A127" s="16" t="n"/>
      <c r="B127" s="15" t="n"/>
      <c r="C127" s="15" t="n"/>
      <c r="D127" s="17" t="n"/>
      <c r="E127" s="17" t="n"/>
      <c r="F127" s="18">
        <f>IF(A127="","",F126+D127-E127)</f>
        <v/>
      </c>
    </row>
    <row r="128">
      <c r="A128" s="16" t="n"/>
      <c r="B128" s="15" t="n"/>
      <c r="C128" s="15" t="n"/>
      <c r="D128" s="17" t="n"/>
      <c r="E128" s="17" t="n"/>
      <c r="F128" s="18">
        <f>IF(A128="","",F127+D128-E128)</f>
        <v/>
      </c>
    </row>
    <row r="129">
      <c r="A129" s="16" t="n"/>
      <c r="B129" s="15" t="n"/>
      <c r="C129" s="15" t="n"/>
      <c r="D129" s="17" t="n"/>
      <c r="E129" s="17" t="n"/>
      <c r="F129" s="18">
        <f>IF(A129="","",F128+D129-E129)</f>
        <v/>
      </c>
    </row>
    <row r="130">
      <c r="A130" s="16" t="n"/>
      <c r="B130" s="15" t="n"/>
      <c r="C130" s="15" t="n"/>
      <c r="D130" s="17" t="n"/>
      <c r="E130" s="17" t="n"/>
      <c r="F130" s="18">
        <f>IF(A130="","",F129+D130-E130)</f>
        <v/>
      </c>
    </row>
    <row r="131">
      <c r="A131" s="16" t="n"/>
      <c r="B131" s="15" t="n"/>
      <c r="C131" s="15" t="n"/>
      <c r="D131" s="17" t="n"/>
      <c r="E131" s="17" t="n"/>
      <c r="F131" s="18">
        <f>IF(A131="","",F130+D131-E131)</f>
        <v/>
      </c>
    </row>
    <row r="132">
      <c r="A132" s="16" t="n"/>
      <c r="B132" s="15" t="n"/>
      <c r="C132" s="15" t="n"/>
      <c r="D132" s="17" t="n"/>
      <c r="E132" s="17" t="n"/>
      <c r="F132" s="18">
        <f>IF(A132="","",F131+D132-E132)</f>
        <v/>
      </c>
    </row>
    <row r="133">
      <c r="A133" s="16" t="n"/>
      <c r="B133" s="15" t="n"/>
      <c r="C133" s="15" t="n"/>
      <c r="D133" s="17" t="n"/>
      <c r="E133" s="17" t="n"/>
      <c r="F133" s="18">
        <f>IF(A133="","",F132+D133-E133)</f>
        <v/>
      </c>
    </row>
    <row r="134">
      <c r="A134" s="16" t="n"/>
      <c r="B134" s="15" t="n"/>
      <c r="C134" s="15" t="n"/>
      <c r="D134" s="17" t="n"/>
      <c r="E134" s="17" t="n"/>
      <c r="F134" s="18">
        <f>IF(A134="","",F133+D134-E134)</f>
        <v/>
      </c>
    </row>
    <row r="135">
      <c r="A135" s="16" t="n"/>
      <c r="B135" s="15" t="n"/>
      <c r="C135" s="15" t="n"/>
      <c r="D135" s="17" t="n"/>
      <c r="E135" s="17" t="n"/>
      <c r="F135" s="18">
        <f>IF(A135="","",F134+D135-E135)</f>
        <v/>
      </c>
    </row>
    <row r="136">
      <c r="A136" s="16" t="n"/>
      <c r="B136" s="15" t="n"/>
      <c r="C136" s="15" t="n"/>
      <c r="D136" s="17" t="n"/>
      <c r="E136" s="17" t="n"/>
      <c r="F136" s="18">
        <f>IF(A136="","",F135+D136-E136)</f>
        <v/>
      </c>
    </row>
    <row r="137">
      <c r="A137" s="16" t="n"/>
      <c r="B137" s="15" t="n"/>
      <c r="C137" s="15" t="n"/>
      <c r="D137" s="17" t="n"/>
      <c r="E137" s="17" t="n"/>
      <c r="F137" s="18">
        <f>IF(A137="","",F136+D137-E137)</f>
        <v/>
      </c>
    </row>
    <row r="138">
      <c r="A138" s="16" t="n"/>
      <c r="B138" s="15" t="n"/>
      <c r="C138" s="15" t="n"/>
      <c r="D138" s="17" t="n"/>
      <c r="E138" s="17" t="n"/>
      <c r="F138" s="18">
        <f>IF(A138="","",F137+D138-E138)</f>
        <v/>
      </c>
    </row>
    <row r="139">
      <c r="A139" s="16" t="n"/>
      <c r="B139" s="15" t="n"/>
      <c r="C139" s="15" t="n"/>
      <c r="D139" s="17" t="n"/>
      <c r="E139" s="17" t="n"/>
      <c r="F139" s="18">
        <f>IF(A139="","",F138+D139-E139)</f>
        <v/>
      </c>
    </row>
    <row r="140">
      <c r="A140" s="16" t="n"/>
      <c r="B140" s="15" t="n"/>
      <c r="C140" s="15" t="n"/>
      <c r="D140" s="17" t="n"/>
      <c r="E140" s="17" t="n"/>
      <c r="F140" s="18">
        <f>IF(A140="","",F139+D140-E140)</f>
        <v/>
      </c>
    </row>
    <row r="141">
      <c r="A141" s="16" t="n"/>
      <c r="B141" s="15" t="n"/>
      <c r="C141" s="15" t="n"/>
      <c r="D141" s="17" t="n"/>
      <c r="E141" s="17" t="n"/>
      <c r="F141" s="18">
        <f>IF(A141="","",F140+D141-E141)</f>
        <v/>
      </c>
    </row>
    <row r="142">
      <c r="A142" s="16" t="n"/>
      <c r="B142" s="15" t="n"/>
      <c r="C142" s="15" t="n"/>
      <c r="D142" s="17" t="n"/>
      <c r="E142" s="17" t="n"/>
      <c r="F142" s="18">
        <f>IF(A142="","",F141+D142-E142)</f>
        <v/>
      </c>
    </row>
    <row r="143">
      <c r="A143" s="16" t="n"/>
      <c r="B143" s="15" t="n"/>
      <c r="C143" s="15" t="n"/>
      <c r="D143" s="17" t="n"/>
      <c r="E143" s="17" t="n"/>
      <c r="F143" s="18">
        <f>IF(A143="","",F142+D143-E143)</f>
        <v/>
      </c>
    </row>
    <row r="144">
      <c r="A144" s="16" t="n"/>
      <c r="B144" s="15" t="n"/>
      <c r="C144" s="15" t="n"/>
      <c r="D144" s="17" t="n"/>
      <c r="E144" s="17" t="n"/>
      <c r="F144" s="18">
        <f>IF(A144="","",F143+D144-E144)</f>
        <v/>
      </c>
    </row>
    <row r="145">
      <c r="A145" s="16" t="n"/>
      <c r="B145" s="15" t="n"/>
      <c r="C145" s="15" t="n"/>
      <c r="D145" s="17" t="n"/>
      <c r="E145" s="17" t="n"/>
      <c r="F145" s="18">
        <f>IF(A145="","",F144+D145-E145)</f>
        <v/>
      </c>
    </row>
    <row r="146">
      <c r="A146" s="16" t="n"/>
      <c r="B146" s="15" t="n"/>
      <c r="C146" s="15" t="n"/>
      <c r="D146" s="17" t="n"/>
      <c r="E146" s="17" t="n"/>
      <c r="F146" s="18">
        <f>IF(A146="","",F145+D146-E146)</f>
        <v/>
      </c>
    </row>
    <row r="147">
      <c r="A147" s="16" t="n"/>
      <c r="B147" s="15" t="n"/>
      <c r="C147" s="15" t="n"/>
      <c r="D147" s="17" t="n"/>
      <c r="E147" s="17" t="n"/>
      <c r="F147" s="18">
        <f>IF(A147="","",F146+D147-E147)</f>
        <v/>
      </c>
    </row>
    <row r="148">
      <c r="A148" s="16" t="n"/>
      <c r="B148" s="15" t="n"/>
      <c r="C148" s="15" t="n"/>
      <c r="D148" s="17" t="n"/>
      <c r="E148" s="17" t="n"/>
      <c r="F148" s="18">
        <f>IF(A148="","",F147+D148-E148)</f>
        <v/>
      </c>
    </row>
    <row r="149">
      <c r="A149" s="16" t="n"/>
      <c r="B149" s="15" t="n"/>
      <c r="C149" s="15" t="n"/>
      <c r="D149" s="17" t="n"/>
      <c r="E149" s="17" t="n"/>
      <c r="F149" s="18">
        <f>IF(A149="","",F148+D149-E149)</f>
        <v/>
      </c>
    </row>
    <row r="150">
      <c r="A150" s="16" t="n"/>
      <c r="B150" s="15" t="n"/>
      <c r="C150" s="15" t="n"/>
      <c r="D150" s="17" t="n"/>
      <c r="E150" s="17" t="n"/>
      <c r="F150" s="18">
        <f>IF(A150="","",F149+D150-E150)</f>
        <v/>
      </c>
    </row>
    <row r="151">
      <c r="A151" s="16" t="n"/>
      <c r="B151" s="15" t="n"/>
      <c r="C151" s="15" t="n"/>
      <c r="D151" s="17" t="n"/>
      <c r="E151" s="17" t="n"/>
      <c r="F151" s="18">
        <f>IF(A151="","",F150+D151-E151)</f>
        <v/>
      </c>
    </row>
    <row r="152">
      <c r="A152" s="16" t="n"/>
      <c r="B152" s="15" t="n"/>
      <c r="C152" s="15" t="n"/>
      <c r="D152" s="17" t="n"/>
      <c r="E152" s="17" t="n"/>
      <c r="F152" s="18">
        <f>IF(A152="","",F151+D152-E152)</f>
        <v/>
      </c>
    </row>
    <row r="153">
      <c r="A153" s="16" t="n"/>
      <c r="B153" s="15" t="n"/>
      <c r="C153" s="15" t="n"/>
      <c r="D153" s="17" t="n"/>
      <c r="E153" s="17" t="n"/>
      <c r="F153" s="18">
        <f>IF(A153="","",F152+D153-E153)</f>
        <v/>
      </c>
    </row>
    <row r="154">
      <c r="A154" s="16" t="n"/>
      <c r="B154" s="15" t="n"/>
      <c r="C154" s="15" t="n"/>
      <c r="D154" s="17" t="n"/>
      <c r="E154" s="17" t="n"/>
      <c r="F154" s="18">
        <f>IF(A154="","",F153+D154-E154)</f>
        <v/>
      </c>
    </row>
    <row r="155">
      <c r="A155" s="16" t="n"/>
      <c r="B155" s="15" t="n"/>
      <c r="C155" s="15" t="n"/>
      <c r="D155" s="17" t="n"/>
      <c r="E155" s="17" t="n"/>
      <c r="F155" s="18">
        <f>IF(A155="","",F154+D155-E155)</f>
        <v/>
      </c>
    </row>
    <row r="156">
      <c r="A156" s="16" t="n"/>
      <c r="B156" s="15" t="n"/>
      <c r="C156" s="15" t="n"/>
      <c r="D156" s="17" t="n"/>
      <c r="E156" s="17" t="n"/>
      <c r="F156" s="18">
        <f>IF(A156="","",F155+D156-E156)</f>
        <v/>
      </c>
    </row>
    <row r="157">
      <c r="A157" s="16" t="n"/>
      <c r="B157" s="15" t="n"/>
      <c r="C157" s="15" t="n"/>
      <c r="D157" s="17" t="n"/>
      <c r="E157" s="17" t="n"/>
      <c r="F157" s="18">
        <f>IF(A157="","",F156+D157-E157)</f>
        <v/>
      </c>
    </row>
    <row r="158">
      <c r="A158" s="16" t="n"/>
      <c r="B158" s="15" t="n"/>
      <c r="C158" s="15" t="n"/>
      <c r="D158" s="17" t="n"/>
      <c r="E158" s="17" t="n"/>
      <c r="F158" s="18">
        <f>IF(A158="","",F157+D158-E158)</f>
        <v/>
      </c>
    </row>
    <row r="159">
      <c r="A159" s="16" t="n"/>
      <c r="B159" s="15" t="n"/>
      <c r="C159" s="15" t="n"/>
      <c r="D159" s="17" t="n"/>
      <c r="E159" s="17" t="n"/>
      <c r="F159" s="18">
        <f>IF(A159="","",F158+D159-E159)</f>
        <v/>
      </c>
    </row>
    <row r="160">
      <c r="A160" s="16" t="n"/>
      <c r="B160" s="15" t="n"/>
      <c r="C160" s="15" t="n"/>
      <c r="D160" s="17" t="n"/>
      <c r="E160" s="17" t="n"/>
      <c r="F160" s="18">
        <f>IF(A160="","",F159+D160-E160)</f>
        <v/>
      </c>
    </row>
    <row r="161">
      <c r="A161" s="16" t="n"/>
      <c r="B161" s="15" t="n"/>
      <c r="C161" s="15" t="n"/>
      <c r="D161" s="17" t="n"/>
      <c r="E161" s="17" t="n"/>
      <c r="F161" s="18">
        <f>IF(A161="","",F160+D161-E161)</f>
        <v/>
      </c>
    </row>
    <row r="162">
      <c r="A162" s="16" t="n"/>
      <c r="B162" s="15" t="n"/>
      <c r="C162" s="15" t="n"/>
      <c r="D162" s="17" t="n"/>
      <c r="E162" s="17" t="n"/>
      <c r="F162" s="18">
        <f>IF(A162="","",F161+D162-E162)</f>
        <v/>
      </c>
    </row>
    <row r="163">
      <c r="A163" s="16" t="n"/>
      <c r="B163" s="15" t="n"/>
      <c r="C163" s="15" t="n"/>
      <c r="D163" s="17" t="n"/>
      <c r="E163" s="17" t="n"/>
      <c r="F163" s="18">
        <f>IF(A163="","",F162+D163-E163)</f>
        <v/>
      </c>
    </row>
    <row r="164">
      <c r="A164" s="16" t="n"/>
      <c r="B164" s="15" t="n"/>
      <c r="C164" s="15" t="n"/>
      <c r="D164" s="17" t="n"/>
      <c r="E164" s="17" t="n"/>
      <c r="F164" s="18">
        <f>IF(A164="","",F163+D164-E164)</f>
        <v/>
      </c>
    </row>
    <row r="165">
      <c r="A165" s="16" t="n"/>
      <c r="B165" s="15" t="n"/>
      <c r="C165" s="15" t="n"/>
      <c r="D165" s="17" t="n"/>
      <c r="E165" s="17" t="n"/>
      <c r="F165" s="18">
        <f>IF(A165="","",F164+D165-E165)</f>
        <v/>
      </c>
    </row>
    <row r="166">
      <c r="A166" s="16" t="n"/>
      <c r="B166" s="15" t="n"/>
      <c r="C166" s="15" t="n"/>
      <c r="D166" s="17" t="n"/>
      <c r="E166" s="17" t="n"/>
      <c r="F166" s="18">
        <f>IF(A166="","",F165+D166-E166)</f>
        <v/>
      </c>
    </row>
    <row r="167">
      <c r="A167" s="16" t="n"/>
      <c r="B167" s="15" t="n"/>
      <c r="C167" s="15" t="n"/>
      <c r="D167" s="17" t="n"/>
      <c r="E167" s="17" t="n"/>
      <c r="F167" s="18">
        <f>IF(A167="","",F166+D167-E167)</f>
        <v/>
      </c>
    </row>
    <row r="168">
      <c r="A168" s="16" t="n"/>
      <c r="B168" s="15" t="n"/>
      <c r="C168" s="15" t="n"/>
      <c r="D168" s="17" t="n"/>
      <c r="E168" s="17" t="n"/>
      <c r="F168" s="18">
        <f>IF(A168="","",F167+D168-E168)</f>
        <v/>
      </c>
    </row>
    <row r="169">
      <c r="A169" s="16" t="n"/>
      <c r="B169" s="15" t="n"/>
      <c r="C169" s="15" t="n"/>
      <c r="D169" s="17" t="n"/>
      <c r="E169" s="17" t="n"/>
      <c r="F169" s="18">
        <f>IF(A169="","",F168+D169-E169)</f>
        <v/>
      </c>
    </row>
    <row r="170">
      <c r="A170" s="16" t="n"/>
      <c r="B170" s="15" t="n"/>
      <c r="C170" s="15" t="n"/>
      <c r="D170" s="17" t="n"/>
      <c r="E170" s="17" t="n"/>
      <c r="F170" s="18">
        <f>IF(A170="","",F169+D170-E170)</f>
        <v/>
      </c>
    </row>
    <row r="171">
      <c r="A171" s="16" t="n"/>
      <c r="B171" s="15" t="n"/>
      <c r="C171" s="15" t="n"/>
      <c r="D171" s="17" t="n"/>
      <c r="E171" s="17" t="n"/>
      <c r="F171" s="18">
        <f>IF(A171="","",F170+D171-E171)</f>
        <v/>
      </c>
    </row>
    <row r="172">
      <c r="A172" s="16" t="n"/>
      <c r="B172" s="15" t="n"/>
      <c r="C172" s="15" t="n"/>
      <c r="D172" s="17" t="n"/>
      <c r="E172" s="17" t="n"/>
      <c r="F172" s="18">
        <f>IF(A172="","",F171+D172-E172)</f>
        <v/>
      </c>
    </row>
    <row r="173">
      <c r="A173" s="16" t="n"/>
      <c r="B173" s="15" t="n"/>
      <c r="C173" s="15" t="n"/>
      <c r="D173" s="17" t="n"/>
      <c r="E173" s="17" t="n"/>
      <c r="F173" s="18">
        <f>IF(A173="","",F172+D173-E173)</f>
        <v/>
      </c>
    </row>
    <row r="174">
      <c r="A174" s="16" t="n"/>
      <c r="B174" s="15" t="n"/>
      <c r="C174" s="15" t="n"/>
      <c r="D174" s="17" t="n"/>
      <c r="E174" s="17" t="n"/>
      <c r="F174" s="18">
        <f>IF(A174="","",F173+D174-E174)</f>
        <v/>
      </c>
    </row>
    <row r="175">
      <c r="A175" s="16" t="n"/>
      <c r="B175" s="15" t="n"/>
      <c r="C175" s="15" t="n"/>
      <c r="D175" s="17" t="n"/>
      <c r="E175" s="17" t="n"/>
      <c r="F175" s="18">
        <f>IF(A175="","",F174+D175-E175)</f>
        <v/>
      </c>
    </row>
    <row r="176">
      <c r="A176" s="16" t="n"/>
      <c r="B176" s="15" t="n"/>
      <c r="C176" s="15" t="n"/>
      <c r="D176" s="17" t="n"/>
      <c r="E176" s="17" t="n"/>
      <c r="F176" s="18">
        <f>IF(A176="","",F175+D176-E176)</f>
        <v/>
      </c>
    </row>
    <row r="177">
      <c r="A177" s="16" t="n"/>
      <c r="B177" s="15" t="n"/>
      <c r="C177" s="15" t="n"/>
      <c r="D177" s="17" t="n"/>
      <c r="E177" s="17" t="n"/>
      <c r="F177" s="18">
        <f>IF(A177="","",F176+D177-E177)</f>
        <v/>
      </c>
    </row>
    <row r="178">
      <c r="A178" s="16" t="n"/>
      <c r="B178" s="15" t="n"/>
      <c r="C178" s="15" t="n"/>
      <c r="D178" s="17" t="n"/>
      <c r="E178" s="17" t="n"/>
      <c r="F178" s="18">
        <f>IF(A178="","",F177+D178-E178)</f>
        <v/>
      </c>
    </row>
    <row r="179">
      <c r="A179" s="16" t="n"/>
      <c r="B179" s="15" t="n"/>
      <c r="C179" s="15" t="n"/>
      <c r="D179" s="17" t="n"/>
      <c r="E179" s="17" t="n"/>
      <c r="F179" s="18">
        <f>IF(A179="","",F178+D179-E179)</f>
        <v/>
      </c>
    </row>
    <row r="180">
      <c r="A180" s="16" t="n"/>
      <c r="B180" s="15" t="n"/>
      <c r="C180" s="15" t="n"/>
      <c r="D180" s="17" t="n"/>
      <c r="E180" s="17" t="n"/>
      <c r="F180" s="18">
        <f>IF(A180="","",F179+D180-E180)</f>
        <v/>
      </c>
    </row>
    <row r="181">
      <c r="A181" s="16" t="n"/>
      <c r="B181" s="15" t="n"/>
      <c r="C181" s="15" t="n"/>
      <c r="D181" s="17" t="n"/>
      <c r="E181" s="17" t="n"/>
      <c r="F181" s="18">
        <f>IF(A181="","",F180+D181-E181)</f>
        <v/>
      </c>
    </row>
    <row r="182">
      <c r="A182" s="16" t="n"/>
      <c r="B182" s="15" t="n"/>
      <c r="C182" s="15" t="n"/>
      <c r="D182" s="17" t="n"/>
      <c r="E182" s="17" t="n"/>
      <c r="F182" s="18">
        <f>IF(A182="","",F181+D182-E182)</f>
        <v/>
      </c>
    </row>
    <row r="183">
      <c r="A183" s="16" t="n"/>
      <c r="B183" s="15" t="n"/>
      <c r="C183" s="15" t="n"/>
      <c r="D183" s="17" t="n"/>
      <c r="E183" s="17" t="n"/>
      <c r="F183" s="18">
        <f>IF(A183="","",F182+D183-E183)</f>
        <v/>
      </c>
    </row>
    <row r="184">
      <c r="A184" s="16" t="n"/>
      <c r="B184" s="15" t="n"/>
      <c r="C184" s="15" t="n"/>
      <c r="D184" s="17" t="n"/>
      <c r="E184" s="17" t="n"/>
      <c r="F184" s="18">
        <f>IF(A184="","",F183+D184-E184)</f>
        <v/>
      </c>
    </row>
    <row r="185">
      <c r="A185" s="16" t="n"/>
      <c r="B185" s="15" t="n"/>
      <c r="C185" s="15" t="n"/>
      <c r="D185" s="17" t="n"/>
      <c r="E185" s="17" t="n"/>
      <c r="F185" s="18">
        <f>IF(A185="","",F184+D185-E185)</f>
        <v/>
      </c>
    </row>
    <row r="186">
      <c r="A186" s="16" t="n"/>
      <c r="B186" s="15" t="n"/>
      <c r="C186" s="15" t="n"/>
      <c r="D186" s="17" t="n"/>
      <c r="E186" s="17" t="n"/>
      <c r="F186" s="18">
        <f>IF(A186="","",F185+D186-E186)</f>
        <v/>
      </c>
    </row>
    <row r="187">
      <c r="A187" s="16" t="n"/>
      <c r="B187" s="15" t="n"/>
      <c r="C187" s="15" t="n"/>
      <c r="D187" s="17" t="n"/>
      <c r="E187" s="17" t="n"/>
      <c r="F187" s="18">
        <f>IF(A187="","",F186+D187-E187)</f>
        <v/>
      </c>
    </row>
    <row r="188">
      <c r="A188" s="16" t="n"/>
      <c r="B188" s="15" t="n"/>
      <c r="C188" s="15" t="n"/>
      <c r="D188" s="17" t="n"/>
      <c r="E188" s="17" t="n"/>
      <c r="F188" s="18">
        <f>IF(A188="","",F187+D188-E188)</f>
        <v/>
      </c>
    </row>
    <row r="189">
      <c r="A189" s="16" t="n"/>
      <c r="B189" s="15" t="n"/>
      <c r="C189" s="15" t="n"/>
      <c r="D189" s="17" t="n"/>
      <c r="E189" s="17" t="n"/>
      <c r="F189" s="18">
        <f>IF(A189="","",F188+D189-E189)</f>
        <v/>
      </c>
    </row>
    <row r="190">
      <c r="A190" s="16" t="n"/>
      <c r="B190" s="15" t="n"/>
      <c r="C190" s="15" t="n"/>
      <c r="D190" s="17" t="n"/>
      <c r="E190" s="17" t="n"/>
      <c r="F190" s="18">
        <f>IF(A190="","",F189+D190-E190)</f>
        <v/>
      </c>
    </row>
    <row r="191">
      <c r="A191" s="16" t="n"/>
      <c r="B191" s="15" t="n"/>
      <c r="C191" s="15" t="n"/>
      <c r="D191" s="17" t="n"/>
      <c r="E191" s="17" t="n"/>
      <c r="F191" s="18">
        <f>IF(A191="","",F190+D191-E191)</f>
        <v/>
      </c>
    </row>
    <row r="192">
      <c r="A192" s="16" t="n"/>
      <c r="B192" s="15" t="n"/>
      <c r="C192" s="15" t="n"/>
      <c r="D192" s="17" t="n"/>
      <c r="E192" s="17" t="n"/>
      <c r="F192" s="18">
        <f>IF(A192="","",F191+D192-E192)</f>
        <v/>
      </c>
    </row>
    <row r="193">
      <c r="A193" s="16" t="n"/>
      <c r="B193" s="15" t="n"/>
      <c r="C193" s="15" t="n"/>
      <c r="D193" s="17" t="n"/>
      <c r="E193" s="17" t="n"/>
      <c r="F193" s="18">
        <f>IF(A193="","",F192+D193-E193)</f>
        <v/>
      </c>
    </row>
    <row r="194">
      <c r="A194" s="16" t="n"/>
      <c r="B194" s="15" t="n"/>
      <c r="C194" s="15" t="n"/>
      <c r="D194" s="17" t="n"/>
      <c r="E194" s="17" t="n"/>
      <c r="F194" s="18">
        <f>IF(A194="","",F193+D194-E194)</f>
        <v/>
      </c>
    </row>
    <row r="195">
      <c r="A195" s="16" t="n"/>
      <c r="B195" s="15" t="n"/>
      <c r="C195" s="15" t="n"/>
      <c r="D195" s="17" t="n"/>
      <c r="E195" s="17" t="n"/>
      <c r="F195" s="18">
        <f>IF(A195="","",F194+D195-E195)</f>
        <v/>
      </c>
    </row>
    <row r="196">
      <c r="A196" s="16" t="n"/>
      <c r="B196" s="15" t="n"/>
      <c r="C196" s="15" t="n"/>
      <c r="D196" s="17" t="n"/>
      <c r="E196" s="17" t="n"/>
      <c r="F196" s="18">
        <f>IF(A196="","",F195+D196-E196)</f>
        <v/>
      </c>
    </row>
    <row r="197">
      <c r="A197" s="16" t="n"/>
      <c r="B197" s="15" t="n"/>
      <c r="C197" s="15" t="n"/>
      <c r="D197" s="17" t="n"/>
      <c r="E197" s="17" t="n"/>
      <c r="F197" s="18">
        <f>IF(A197="","",F196+D197-E197)</f>
        <v/>
      </c>
    </row>
    <row r="198">
      <c r="A198" s="16" t="n"/>
      <c r="B198" s="15" t="n"/>
      <c r="C198" s="15" t="n"/>
      <c r="D198" s="17" t="n"/>
      <c r="E198" s="17" t="n"/>
      <c r="F198" s="18">
        <f>IF(A198="","",F197+D198-E198)</f>
        <v/>
      </c>
    </row>
    <row r="199">
      <c r="A199" s="16" t="n"/>
      <c r="B199" s="15" t="n"/>
      <c r="C199" s="15" t="n"/>
      <c r="D199" s="17" t="n"/>
      <c r="E199" s="17" t="n"/>
      <c r="F199" s="18">
        <f>IF(A199="","",F198+D199-E199)</f>
        <v/>
      </c>
    </row>
    <row r="200">
      <c r="A200" s="16" t="n"/>
      <c r="B200" s="15" t="n"/>
      <c r="C200" s="15" t="n"/>
      <c r="D200" s="17" t="n"/>
      <c r="E200" s="17" t="n"/>
      <c r="F200" s="18">
        <f>IF(A200="","",F199+D200-E200)</f>
        <v/>
      </c>
    </row>
    <row r="201">
      <c r="A201" s="16" t="n"/>
      <c r="B201" s="15" t="n"/>
      <c r="C201" s="15" t="n"/>
      <c r="D201" s="17" t="n"/>
      <c r="E201" s="17" t="n"/>
      <c r="F201" s="18">
        <f>IF(A201="","",F200+D201-E201)</f>
        <v/>
      </c>
    </row>
    <row r="202">
      <c r="A202" s="16" t="n"/>
      <c r="B202" s="15" t="n"/>
      <c r="C202" s="15" t="n"/>
      <c r="D202" s="17" t="n"/>
      <c r="E202" s="17" t="n"/>
      <c r="F202" s="18">
        <f>IF(A202="","",F201+D202-E202)</f>
        <v/>
      </c>
    </row>
    <row r="203">
      <c r="A203" s="16" t="n"/>
      <c r="B203" s="15" t="n"/>
      <c r="C203" s="15" t="n"/>
      <c r="D203" s="17" t="n"/>
      <c r="E203" s="17" t="n"/>
      <c r="F203" s="18">
        <f>IF(A203="","",F202+D203-E203)</f>
        <v/>
      </c>
    </row>
    <row r="204">
      <c r="A204" s="16" t="n"/>
      <c r="B204" s="15" t="n"/>
      <c r="C204" s="15" t="n"/>
      <c r="D204" s="17" t="n"/>
      <c r="E204" s="17" t="n"/>
      <c r="F204" s="18">
        <f>IF(A204="","",F203+D204-E204)</f>
        <v/>
      </c>
    </row>
    <row r="205">
      <c r="A205" s="16" t="n"/>
      <c r="B205" s="15" t="n"/>
      <c r="C205" s="15" t="n"/>
      <c r="D205" s="17" t="n"/>
      <c r="E205" s="17" t="n"/>
      <c r="F205" s="18">
        <f>IF(A205="","",F204+D205-E205)</f>
        <v/>
      </c>
    </row>
    <row r="206">
      <c r="A206" s="16" t="n"/>
      <c r="B206" s="15" t="n"/>
      <c r="C206" s="15" t="n"/>
      <c r="D206" s="17" t="n"/>
      <c r="E206" s="17" t="n"/>
      <c r="F206" s="18">
        <f>IF(A206="","",F205+D206-E206)</f>
        <v/>
      </c>
    </row>
    <row r="207">
      <c r="A207" s="16" t="n"/>
      <c r="B207" s="15" t="n"/>
      <c r="C207" s="15" t="n"/>
      <c r="D207" s="17" t="n"/>
      <c r="E207" s="17" t="n"/>
      <c r="F207" s="18">
        <f>IF(A207="","",F206+D207-E207)</f>
        <v/>
      </c>
    </row>
    <row r="208">
      <c r="A208" s="16" t="n"/>
      <c r="B208" s="15" t="n"/>
      <c r="C208" s="15" t="n"/>
      <c r="D208" s="17" t="n"/>
      <c r="E208" s="17" t="n"/>
      <c r="F208" s="18">
        <f>IF(A208="","",F207+D208-E208)</f>
        <v/>
      </c>
    </row>
    <row r="209">
      <c r="A209" s="16" t="n"/>
      <c r="B209" s="15" t="n"/>
      <c r="C209" s="15" t="n"/>
      <c r="D209" s="17" t="n"/>
      <c r="E209" s="17" t="n"/>
      <c r="F209" s="18">
        <f>IF(A209="","",F208+D209-E209)</f>
        <v/>
      </c>
    </row>
    <row r="210">
      <c r="A210" s="16" t="n"/>
      <c r="B210" s="15" t="n"/>
      <c r="C210" s="15" t="n"/>
      <c r="D210" s="17" t="n"/>
      <c r="E210" s="17" t="n"/>
      <c r="F210" s="18">
        <f>IF(A210="","",F209+D210-E210)</f>
        <v/>
      </c>
    </row>
    <row r="211">
      <c r="A211" s="16" t="n"/>
      <c r="B211" s="15" t="n"/>
      <c r="C211" s="15" t="n"/>
      <c r="D211" s="17" t="n"/>
      <c r="E211" s="17" t="n"/>
      <c r="F211" s="18">
        <f>IF(A211="","",F210+D211-E211)</f>
        <v/>
      </c>
    </row>
    <row r="212">
      <c r="A212" s="16" t="n"/>
      <c r="B212" s="15" t="n"/>
      <c r="C212" s="15" t="n"/>
      <c r="D212" s="17" t="n"/>
      <c r="E212" s="17" t="n"/>
      <c r="F212" s="18">
        <f>IF(A212="","",F211+D212-E212)</f>
        <v/>
      </c>
    </row>
    <row r="213">
      <c r="A213" s="16" t="n"/>
      <c r="B213" s="15" t="n"/>
      <c r="C213" s="15" t="n"/>
      <c r="D213" s="17" t="n"/>
      <c r="E213" s="17" t="n"/>
      <c r="F213" s="18">
        <f>IF(A213="","",F212+D213-E213)</f>
        <v/>
      </c>
    </row>
    <row r="214">
      <c r="A214" s="16" t="n"/>
      <c r="B214" s="15" t="n"/>
      <c r="C214" s="15" t="n"/>
      <c r="D214" s="17" t="n"/>
      <c r="E214" s="17" t="n"/>
      <c r="F214" s="18">
        <f>IF(A214="","",F213+D214-E214)</f>
        <v/>
      </c>
    </row>
    <row r="215">
      <c r="A215" s="16" t="n"/>
      <c r="B215" s="15" t="n"/>
      <c r="C215" s="15" t="n"/>
      <c r="D215" s="17" t="n"/>
      <c r="E215" s="17" t="n"/>
      <c r="F215" s="18">
        <f>IF(A215="","",F214+D215-E215)</f>
        <v/>
      </c>
    </row>
    <row r="216">
      <c r="A216" s="16" t="n"/>
      <c r="B216" s="15" t="n"/>
      <c r="C216" s="15" t="n"/>
      <c r="D216" s="17" t="n"/>
      <c r="E216" s="17" t="n"/>
      <c r="F216" s="18">
        <f>IF(A216="","",F215+D216-E216)</f>
        <v/>
      </c>
    </row>
    <row r="217">
      <c r="A217" s="16" t="n"/>
      <c r="B217" s="15" t="n"/>
      <c r="C217" s="15" t="n"/>
      <c r="D217" s="17" t="n"/>
      <c r="E217" s="17" t="n"/>
      <c r="F217" s="18">
        <f>IF(A217="","",F216+D217-E217)</f>
        <v/>
      </c>
    </row>
    <row r="218">
      <c r="A218" s="16" t="n"/>
      <c r="B218" s="15" t="n"/>
      <c r="C218" s="15" t="n"/>
      <c r="D218" s="17" t="n"/>
      <c r="E218" s="17" t="n"/>
      <c r="F218" s="18">
        <f>IF(A218="","",F217+D218-E218)</f>
        <v/>
      </c>
    </row>
    <row r="219">
      <c r="A219" s="16" t="n"/>
      <c r="B219" s="15" t="n"/>
      <c r="C219" s="15" t="n"/>
      <c r="D219" s="17" t="n"/>
      <c r="E219" s="17" t="n"/>
      <c r="F219" s="18">
        <f>IF(A219="","",F218+D219-E219)</f>
        <v/>
      </c>
    </row>
    <row r="220">
      <c r="A220" s="16" t="n"/>
      <c r="B220" s="15" t="n"/>
      <c r="C220" s="15" t="n"/>
      <c r="D220" s="17" t="n"/>
      <c r="E220" s="17" t="n"/>
      <c r="F220" s="18">
        <f>IF(A220="","",F219+D220-E220)</f>
        <v/>
      </c>
    </row>
    <row r="221">
      <c r="A221" s="16" t="n"/>
      <c r="B221" s="15" t="n"/>
      <c r="C221" s="15" t="n"/>
      <c r="D221" s="17" t="n"/>
      <c r="E221" s="17" t="n"/>
      <c r="F221" s="18">
        <f>IF(A221="","",F220+D221-E221)</f>
        <v/>
      </c>
    </row>
    <row r="222">
      <c r="A222" s="16" t="n"/>
      <c r="B222" s="15" t="n"/>
      <c r="C222" s="15" t="n"/>
      <c r="D222" s="17" t="n"/>
      <c r="E222" s="17" t="n"/>
      <c r="F222" s="18">
        <f>IF(A222="","",F221+D222-E222)</f>
        <v/>
      </c>
    </row>
    <row r="223">
      <c r="A223" s="16" t="n"/>
      <c r="B223" s="15" t="n"/>
      <c r="C223" s="15" t="n"/>
      <c r="D223" s="17" t="n"/>
      <c r="E223" s="17" t="n"/>
      <c r="F223" s="18">
        <f>IF(A223="","",F222+D223-E223)</f>
        <v/>
      </c>
    </row>
    <row r="224">
      <c r="A224" s="16" t="n"/>
      <c r="B224" s="15" t="n"/>
      <c r="C224" s="15" t="n"/>
      <c r="D224" s="17" t="n"/>
      <c r="E224" s="17" t="n"/>
      <c r="F224" s="18">
        <f>IF(A224="","",F223+D224-E224)</f>
        <v/>
      </c>
    </row>
    <row r="225">
      <c r="A225" s="16" t="n"/>
      <c r="B225" s="15" t="n"/>
      <c r="C225" s="15" t="n"/>
      <c r="D225" s="17" t="n"/>
      <c r="E225" s="17" t="n"/>
      <c r="F225" s="18">
        <f>IF(A225="","",F224+D225-E225)</f>
        <v/>
      </c>
    </row>
    <row r="226">
      <c r="A226" s="16" t="n"/>
      <c r="B226" s="15" t="n"/>
      <c r="C226" s="15" t="n"/>
      <c r="D226" s="17" t="n"/>
      <c r="E226" s="17" t="n"/>
      <c r="F226" s="18">
        <f>IF(A226="","",F225+D226-E226)</f>
        <v/>
      </c>
    </row>
    <row r="227">
      <c r="A227" s="16" t="n"/>
      <c r="B227" s="15" t="n"/>
      <c r="C227" s="15" t="n"/>
      <c r="D227" s="17" t="n"/>
      <c r="E227" s="17" t="n"/>
      <c r="F227" s="18">
        <f>IF(A227="","",F226+D227-E227)</f>
        <v/>
      </c>
    </row>
    <row r="228">
      <c r="A228" s="16" t="n"/>
      <c r="B228" s="15" t="n"/>
      <c r="C228" s="15" t="n"/>
      <c r="D228" s="17" t="n"/>
      <c r="E228" s="17" t="n"/>
      <c r="F228" s="18">
        <f>IF(A228="","",F227+D228-E228)</f>
        <v/>
      </c>
    </row>
    <row r="229">
      <c r="A229" s="16" t="n"/>
      <c r="B229" s="15" t="n"/>
      <c r="C229" s="15" t="n"/>
      <c r="D229" s="17" t="n"/>
      <c r="E229" s="17" t="n"/>
      <c r="F229" s="18">
        <f>IF(A229="","",F228+D229-E229)</f>
        <v/>
      </c>
    </row>
    <row r="230">
      <c r="A230" s="16" t="n"/>
      <c r="B230" s="15" t="n"/>
      <c r="C230" s="15" t="n"/>
      <c r="D230" s="17" t="n"/>
      <c r="E230" s="17" t="n"/>
      <c r="F230" s="18">
        <f>IF(A230="","",F229+D230-E230)</f>
        <v/>
      </c>
    </row>
    <row r="231">
      <c r="A231" s="16" t="n"/>
      <c r="B231" s="15" t="n"/>
      <c r="C231" s="15" t="n"/>
      <c r="D231" s="17" t="n"/>
      <c r="E231" s="17" t="n"/>
      <c r="F231" s="18">
        <f>IF(A231="","",F230+D231-E231)</f>
        <v/>
      </c>
    </row>
    <row r="232">
      <c r="A232" s="16" t="n"/>
      <c r="B232" s="15" t="n"/>
      <c r="C232" s="15" t="n"/>
      <c r="D232" s="17" t="n"/>
      <c r="E232" s="17" t="n"/>
      <c r="F232" s="18">
        <f>IF(A232="","",F231+D232-E232)</f>
        <v/>
      </c>
    </row>
    <row r="233">
      <c r="A233" s="16" t="n"/>
      <c r="B233" s="15" t="n"/>
      <c r="C233" s="15" t="n"/>
      <c r="D233" s="17" t="n"/>
      <c r="E233" s="17" t="n"/>
      <c r="F233" s="18">
        <f>IF(A233="","",F232+D233-E233)</f>
        <v/>
      </c>
    </row>
    <row r="234">
      <c r="A234" s="16" t="n"/>
      <c r="B234" s="15" t="n"/>
      <c r="C234" s="15" t="n"/>
      <c r="D234" s="17" t="n"/>
      <c r="E234" s="17" t="n"/>
      <c r="F234" s="18">
        <f>IF(A234="","",F233+D234-E234)</f>
        <v/>
      </c>
    </row>
    <row r="235">
      <c r="A235" s="16" t="n"/>
      <c r="B235" s="15" t="n"/>
      <c r="C235" s="15" t="n"/>
      <c r="D235" s="17" t="n"/>
      <c r="E235" s="17" t="n"/>
      <c r="F235" s="18">
        <f>IF(A235="","",F234+D235-E235)</f>
        <v/>
      </c>
    </row>
    <row r="236">
      <c r="A236" s="16" t="n"/>
      <c r="B236" s="15" t="n"/>
      <c r="C236" s="15" t="n"/>
      <c r="D236" s="17" t="n"/>
      <c r="E236" s="17" t="n"/>
      <c r="F236" s="18">
        <f>IF(A236="","",F235+D236-E236)</f>
        <v/>
      </c>
    </row>
    <row r="237">
      <c r="A237" s="16" t="n"/>
      <c r="B237" s="15" t="n"/>
      <c r="C237" s="15" t="n"/>
      <c r="D237" s="17" t="n"/>
      <c r="E237" s="17" t="n"/>
      <c r="F237" s="18">
        <f>IF(A237="","",F236+D237-E237)</f>
        <v/>
      </c>
    </row>
    <row r="238">
      <c r="A238" s="16" t="n"/>
      <c r="B238" s="15" t="n"/>
      <c r="C238" s="15" t="n"/>
      <c r="D238" s="17" t="n"/>
      <c r="E238" s="17" t="n"/>
      <c r="F238" s="18">
        <f>IF(A238="","",F237+D238-E238)</f>
        <v/>
      </c>
    </row>
    <row r="239">
      <c r="A239" s="16" t="n"/>
      <c r="B239" s="15" t="n"/>
      <c r="C239" s="15" t="n"/>
      <c r="D239" s="17" t="n"/>
      <c r="E239" s="17" t="n"/>
      <c r="F239" s="18">
        <f>IF(A239="","",F238+D239-E239)</f>
        <v/>
      </c>
    </row>
    <row r="240">
      <c r="A240" s="16" t="n"/>
      <c r="B240" s="15" t="n"/>
      <c r="C240" s="15" t="n"/>
      <c r="D240" s="17" t="n"/>
      <c r="E240" s="17" t="n"/>
      <c r="F240" s="18">
        <f>IF(A240="","",F239+D240-E240)</f>
        <v/>
      </c>
    </row>
    <row r="241">
      <c r="A241" s="16" t="n"/>
      <c r="B241" s="15" t="n"/>
      <c r="C241" s="15" t="n"/>
      <c r="D241" s="17" t="n"/>
      <c r="E241" s="17" t="n"/>
      <c r="F241" s="18">
        <f>IF(A241="","",F240+D241-E241)</f>
        <v/>
      </c>
    </row>
    <row r="242">
      <c r="A242" s="16" t="n"/>
      <c r="B242" s="15" t="n"/>
      <c r="C242" s="15" t="n"/>
      <c r="D242" s="17" t="n"/>
      <c r="E242" s="17" t="n"/>
      <c r="F242" s="18">
        <f>IF(A242="","",F241+D242-E242)</f>
        <v/>
      </c>
    </row>
    <row r="243">
      <c r="A243" s="16" t="n"/>
      <c r="B243" s="15" t="n"/>
      <c r="C243" s="15" t="n"/>
      <c r="D243" s="17" t="n"/>
      <c r="E243" s="17" t="n"/>
      <c r="F243" s="18">
        <f>IF(A243="","",F242+D243-E243)</f>
        <v/>
      </c>
    </row>
    <row r="244">
      <c r="A244" s="16" t="n"/>
      <c r="B244" s="15" t="n"/>
      <c r="C244" s="15" t="n"/>
      <c r="D244" s="17" t="n"/>
      <c r="E244" s="17" t="n"/>
      <c r="F244" s="18">
        <f>IF(A244="","",F243+D244-E244)</f>
        <v/>
      </c>
    </row>
    <row r="245">
      <c r="A245" s="16" t="n"/>
      <c r="B245" s="15" t="n"/>
      <c r="C245" s="15" t="n"/>
      <c r="D245" s="17" t="n"/>
      <c r="E245" s="17" t="n"/>
      <c r="F245" s="18">
        <f>IF(A245="","",F244+D245-E245)</f>
        <v/>
      </c>
    </row>
    <row r="246">
      <c r="A246" s="16" t="n"/>
      <c r="B246" s="15" t="n"/>
      <c r="C246" s="15" t="n"/>
      <c r="D246" s="17" t="n"/>
      <c r="E246" s="17" t="n"/>
      <c r="F246" s="18">
        <f>IF(A246="","",F245+D246-E246)</f>
        <v/>
      </c>
    </row>
    <row r="247">
      <c r="A247" s="16" t="n"/>
      <c r="B247" s="15" t="n"/>
      <c r="C247" s="15" t="n"/>
      <c r="D247" s="17" t="n"/>
      <c r="E247" s="17" t="n"/>
      <c r="F247" s="18">
        <f>IF(A247="","",F246+D247-E247)</f>
        <v/>
      </c>
    </row>
    <row r="248">
      <c r="A248" s="16" t="n"/>
      <c r="B248" s="15" t="n"/>
      <c r="C248" s="15" t="n"/>
      <c r="D248" s="17" t="n"/>
      <c r="E248" s="17" t="n"/>
      <c r="F248" s="18">
        <f>IF(A248="","",F247+D248-E248)</f>
        <v/>
      </c>
    </row>
    <row r="249">
      <c r="A249" s="16" t="n"/>
      <c r="B249" s="15" t="n"/>
      <c r="C249" s="15" t="n"/>
      <c r="D249" s="17" t="n"/>
      <c r="E249" s="17" t="n"/>
      <c r="F249" s="18">
        <f>IF(A249="","",F248+D249-E249)</f>
        <v/>
      </c>
    </row>
    <row r="250">
      <c r="A250" s="16" t="n"/>
      <c r="B250" s="15" t="n"/>
      <c r="C250" s="15" t="n"/>
      <c r="D250" s="17" t="n"/>
      <c r="E250" s="17" t="n"/>
      <c r="F250" s="18">
        <f>IF(A250="","",F249+D250-E250)</f>
        <v/>
      </c>
    </row>
    <row r="251">
      <c r="A251" s="16" t="n"/>
      <c r="B251" s="15" t="n"/>
      <c r="C251" s="15" t="n"/>
      <c r="D251" s="17" t="n"/>
      <c r="E251" s="17" t="n"/>
      <c r="F251" s="18">
        <f>IF(A251="","",F250+D251-E251)</f>
        <v/>
      </c>
    </row>
    <row r="252">
      <c r="A252" s="16" t="n"/>
      <c r="B252" s="15" t="n"/>
      <c r="C252" s="15" t="n"/>
      <c r="D252" s="17" t="n"/>
      <c r="E252" s="17" t="n"/>
      <c r="F252" s="18">
        <f>IF(A252="","",F251+D252-E252)</f>
        <v/>
      </c>
    </row>
    <row r="253">
      <c r="A253" s="16" t="n"/>
      <c r="B253" s="15" t="n"/>
      <c r="C253" s="15" t="n"/>
      <c r="D253" s="17" t="n"/>
      <c r="E253" s="17" t="n"/>
      <c r="F253" s="18">
        <f>IF(A253="","",F252+D253-E253)</f>
        <v/>
      </c>
    </row>
    <row r="254">
      <c r="A254" s="16" t="n"/>
      <c r="B254" s="15" t="n"/>
      <c r="C254" s="15" t="n"/>
      <c r="D254" s="17" t="n"/>
      <c r="E254" s="17" t="n"/>
      <c r="F254" s="18">
        <f>IF(A254="","",F253+D254-E254)</f>
        <v/>
      </c>
    </row>
    <row r="255">
      <c r="A255" s="16" t="n"/>
      <c r="B255" s="15" t="n"/>
      <c r="C255" s="15" t="n"/>
      <c r="D255" s="17" t="n"/>
      <c r="E255" s="17" t="n"/>
      <c r="F255" s="18">
        <f>IF(A255="","",F254+D255-E255)</f>
        <v/>
      </c>
    </row>
    <row r="256">
      <c r="A256" s="16" t="n"/>
      <c r="B256" s="15" t="n"/>
      <c r="C256" s="15" t="n"/>
      <c r="D256" s="17" t="n"/>
      <c r="E256" s="17" t="n"/>
      <c r="F256" s="18">
        <f>IF(A256="","",F255+D256-E256)</f>
        <v/>
      </c>
    </row>
    <row r="257">
      <c r="A257" s="16" t="n"/>
      <c r="B257" s="15" t="n"/>
      <c r="C257" s="15" t="n"/>
      <c r="D257" s="17" t="n"/>
      <c r="E257" s="17" t="n"/>
      <c r="F257" s="18">
        <f>IF(A257="","",F256+D257-E257)</f>
        <v/>
      </c>
    </row>
    <row r="258">
      <c r="A258" s="16" t="n"/>
      <c r="B258" s="15" t="n"/>
      <c r="C258" s="15" t="n"/>
      <c r="D258" s="17" t="n"/>
      <c r="E258" s="17" t="n"/>
      <c r="F258" s="18">
        <f>IF(A258="","",F257+D258-E258)</f>
        <v/>
      </c>
    </row>
    <row r="259">
      <c r="A259" s="16" t="n"/>
      <c r="B259" s="15" t="n"/>
      <c r="C259" s="15" t="n"/>
      <c r="D259" s="17" t="n"/>
      <c r="E259" s="17" t="n"/>
      <c r="F259" s="18">
        <f>IF(A259="","",F258+D259-E259)</f>
        <v/>
      </c>
    </row>
    <row r="260">
      <c r="A260" s="16" t="n"/>
      <c r="B260" s="15" t="n"/>
      <c r="C260" s="15" t="n"/>
      <c r="D260" s="17" t="n"/>
      <c r="E260" s="17" t="n"/>
      <c r="F260" s="18">
        <f>IF(A260="","",F259+D260-E260)</f>
        <v/>
      </c>
    </row>
    <row r="261">
      <c r="A261" s="16" t="n"/>
      <c r="B261" s="15" t="n"/>
      <c r="C261" s="15" t="n"/>
      <c r="D261" s="17" t="n"/>
      <c r="E261" s="17" t="n"/>
      <c r="F261" s="18">
        <f>IF(A261="","",F260+D261-E261)</f>
        <v/>
      </c>
    </row>
    <row r="262">
      <c r="A262" s="16" t="n"/>
      <c r="B262" s="15" t="n"/>
      <c r="C262" s="15" t="n"/>
      <c r="D262" s="17" t="n"/>
      <c r="E262" s="17" t="n"/>
      <c r="F262" s="18">
        <f>IF(A262="","",F261+D262-E262)</f>
        <v/>
      </c>
    </row>
    <row r="263">
      <c r="A263" s="16" t="n"/>
      <c r="B263" s="15" t="n"/>
      <c r="C263" s="15" t="n"/>
      <c r="D263" s="17" t="n"/>
      <c r="E263" s="17" t="n"/>
      <c r="F263" s="18">
        <f>IF(A263="","",F262+D263-E263)</f>
        <v/>
      </c>
    </row>
    <row r="264">
      <c r="A264" s="16" t="n"/>
      <c r="B264" s="15" t="n"/>
      <c r="C264" s="15" t="n"/>
      <c r="D264" s="17" t="n"/>
      <c r="E264" s="17" t="n"/>
      <c r="F264" s="18">
        <f>IF(A264="","",F263+D264-E264)</f>
        <v/>
      </c>
    </row>
    <row r="265">
      <c r="A265" s="16" t="n"/>
      <c r="B265" s="15" t="n"/>
      <c r="C265" s="15" t="n"/>
      <c r="D265" s="17" t="n"/>
      <c r="E265" s="17" t="n"/>
      <c r="F265" s="18">
        <f>IF(A265="","",F264+D265-E265)</f>
        <v/>
      </c>
    </row>
    <row r="266">
      <c r="A266" s="16" t="n"/>
      <c r="B266" s="15" t="n"/>
      <c r="C266" s="15" t="n"/>
      <c r="D266" s="17" t="n"/>
      <c r="E266" s="17" t="n"/>
      <c r="F266" s="18">
        <f>IF(A266="","",F265+D266-E266)</f>
        <v/>
      </c>
    </row>
    <row r="267">
      <c r="A267" s="16" t="n"/>
      <c r="B267" s="15" t="n"/>
      <c r="C267" s="15" t="n"/>
      <c r="D267" s="17" t="n"/>
      <c r="E267" s="17" t="n"/>
      <c r="F267" s="18">
        <f>IF(A267="","",F266+D267-E267)</f>
        <v/>
      </c>
    </row>
    <row r="268">
      <c r="A268" s="16" t="n"/>
      <c r="B268" s="15" t="n"/>
      <c r="C268" s="15" t="n"/>
      <c r="D268" s="17" t="n"/>
      <c r="E268" s="17" t="n"/>
      <c r="F268" s="18">
        <f>IF(A268="","",F267+D268-E268)</f>
        <v/>
      </c>
    </row>
    <row r="269">
      <c r="A269" s="16" t="n"/>
      <c r="B269" s="15" t="n"/>
      <c r="C269" s="15" t="n"/>
      <c r="D269" s="17" t="n"/>
      <c r="E269" s="17" t="n"/>
      <c r="F269" s="18">
        <f>IF(A269="","",F268+D269-E269)</f>
        <v/>
      </c>
    </row>
    <row r="270">
      <c r="A270" s="16" t="n"/>
      <c r="B270" s="15" t="n"/>
      <c r="C270" s="15" t="n"/>
      <c r="D270" s="17" t="n"/>
      <c r="E270" s="17" t="n"/>
      <c r="F270" s="18">
        <f>IF(A270="","",F269+D270-E270)</f>
        <v/>
      </c>
    </row>
    <row r="271">
      <c r="A271" s="16" t="n"/>
      <c r="B271" s="15" t="n"/>
      <c r="C271" s="15" t="n"/>
      <c r="D271" s="17" t="n"/>
      <c r="E271" s="17" t="n"/>
      <c r="F271" s="18">
        <f>IF(A271="","",F270+D271-E271)</f>
        <v/>
      </c>
    </row>
    <row r="272">
      <c r="A272" s="16" t="n"/>
      <c r="B272" s="15" t="n"/>
      <c r="C272" s="15" t="n"/>
      <c r="D272" s="17" t="n"/>
      <c r="E272" s="17" t="n"/>
      <c r="F272" s="18">
        <f>IF(A272="","",F271+D272-E272)</f>
        <v/>
      </c>
    </row>
    <row r="273">
      <c r="A273" s="16" t="n"/>
      <c r="B273" s="15" t="n"/>
      <c r="C273" s="15" t="n"/>
      <c r="D273" s="17" t="n"/>
      <c r="E273" s="17" t="n"/>
      <c r="F273" s="18">
        <f>IF(A273="","",F272+D273-E273)</f>
        <v/>
      </c>
    </row>
    <row r="274">
      <c r="A274" s="16" t="n"/>
      <c r="B274" s="15" t="n"/>
      <c r="C274" s="15" t="n"/>
      <c r="D274" s="17" t="n"/>
      <c r="E274" s="17" t="n"/>
      <c r="F274" s="18">
        <f>IF(A274="","",F273+D274-E274)</f>
        <v/>
      </c>
    </row>
    <row r="275">
      <c r="A275" s="16" t="n"/>
      <c r="B275" s="15" t="n"/>
      <c r="C275" s="15" t="n"/>
      <c r="D275" s="17" t="n"/>
      <c r="E275" s="17" t="n"/>
      <c r="F275" s="18">
        <f>IF(A275="","",F274+D275-E275)</f>
        <v/>
      </c>
    </row>
    <row r="276">
      <c r="A276" s="16" t="n"/>
      <c r="B276" s="15" t="n"/>
      <c r="C276" s="15" t="n"/>
      <c r="D276" s="17" t="n"/>
      <c r="E276" s="17" t="n"/>
      <c r="F276" s="18">
        <f>IF(A276="","",F275+D276-E276)</f>
        <v/>
      </c>
    </row>
    <row r="277">
      <c r="A277" s="16" t="n"/>
      <c r="B277" s="15" t="n"/>
      <c r="C277" s="15" t="n"/>
      <c r="D277" s="17" t="n"/>
      <c r="E277" s="17" t="n"/>
      <c r="F277" s="18">
        <f>IF(A277="","",F276+D277-E277)</f>
        <v/>
      </c>
    </row>
    <row r="278">
      <c r="A278" s="16" t="n"/>
      <c r="B278" s="15" t="n"/>
      <c r="C278" s="15" t="n"/>
      <c r="D278" s="17" t="n"/>
      <c r="E278" s="17" t="n"/>
      <c r="F278" s="18">
        <f>IF(A278="","",F277+D278-E278)</f>
        <v/>
      </c>
    </row>
    <row r="279">
      <c r="A279" s="16" t="n"/>
      <c r="B279" s="15" t="n"/>
      <c r="C279" s="15" t="n"/>
      <c r="D279" s="17" t="n"/>
      <c r="E279" s="17" t="n"/>
      <c r="F279" s="18">
        <f>IF(A279="","",F278+D279-E279)</f>
        <v/>
      </c>
    </row>
    <row r="280">
      <c r="A280" s="16" t="n"/>
      <c r="B280" s="15" t="n"/>
      <c r="C280" s="15" t="n"/>
      <c r="D280" s="17" t="n"/>
      <c r="E280" s="17" t="n"/>
      <c r="F280" s="18">
        <f>IF(A280="","",F279+D280-E280)</f>
        <v/>
      </c>
    </row>
    <row r="281">
      <c r="A281" s="16" t="n"/>
      <c r="B281" s="15" t="n"/>
      <c r="C281" s="15" t="n"/>
      <c r="D281" s="17" t="n"/>
      <c r="E281" s="17" t="n"/>
      <c r="F281" s="18">
        <f>IF(A281="","",F280+D281-E281)</f>
        <v/>
      </c>
    </row>
    <row r="282">
      <c r="A282" s="16" t="n"/>
      <c r="B282" s="15" t="n"/>
      <c r="C282" s="15" t="n"/>
      <c r="D282" s="17" t="n"/>
      <c r="E282" s="17" t="n"/>
      <c r="F282" s="18">
        <f>IF(A282="","",F281+D282-E282)</f>
        <v/>
      </c>
    </row>
    <row r="283">
      <c r="A283" s="16" t="n"/>
      <c r="B283" s="15" t="n"/>
      <c r="C283" s="15" t="n"/>
      <c r="D283" s="17" t="n"/>
      <c r="E283" s="17" t="n"/>
      <c r="F283" s="18">
        <f>IF(A283="","",F282+D283-E283)</f>
        <v/>
      </c>
    </row>
    <row r="284">
      <c r="A284" s="16" t="n"/>
      <c r="B284" s="15" t="n"/>
      <c r="C284" s="15" t="n"/>
      <c r="D284" s="17" t="n"/>
      <c r="E284" s="17" t="n"/>
      <c r="F284" s="18">
        <f>IF(A284="","",F283+D284-E284)</f>
        <v/>
      </c>
    </row>
    <row r="285">
      <c r="A285" s="16" t="n"/>
      <c r="B285" s="15" t="n"/>
      <c r="C285" s="15" t="n"/>
      <c r="D285" s="17" t="n"/>
      <c r="E285" s="17" t="n"/>
      <c r="F285" s="18">
        <f>IF(A285="","",F284+D285-E285)</f>
        <v/>
      </c>
    </row>
    <row r="286">
      <c r="A286" s="16" t="n"/>
      <c r="B286" s="15" t="n"/>
      <c r="C286" s="15" t="n"/>
      <c r="D286" s="17" t="n"/>
      <c r="E286" s="17" t="n"/>
      <c r="F286" s="18">
        <f>IF(A286="","",F285+D286-E286)</f>
        <v/>
      </c>
    </row>
    <row r="287">
      <c r="A287" s="16" t="n"/>
      <c r="B287" s="15" t="n"/>
      <c r="C287" s="15" t="n"/>
      <c r="D287" s="17" t="n"/>
      <c r="E287" s="17" t="n"/>
      <c r="F287" s="18">
        <f>IF(A287="","",F286+D287-E287)</f>
        <v/>
      </c>
    </row>
    <row r="288">
      <c r="A288" s="16" t="n"/>
      <c r="B288" s="15" t="n"/>
      <c r="C288" s="15" t="n"/>
      <c r="D288" s="17" t="n"/>
      <c r="E288" s="17" t="n"/>
      <c r="F288" s="18">
        <f>IF(A288="","",F287+D288-E288)</f>
        <v/>
      </c>
    </row>
    <row r="289">
      <c r="A289" s="16" t="n"/>
      <c r="B289" s="15" t="n"/>
      <c r="C289" s="15" t="n"/>
      <c r="D289" s="17" t="n"/>
      <c r="E289" s="17" t="n"/>
      <c r="F289" s="18">
        <f>IF(A289="","",F288+D289-E289)</f>
        <v/>
      </c>
    </row>
    <row r="290">
      <c r="A290" s="16" t="n"/>
      <c r="B290" s="15" t="n"/>
      <c r="C290" s="15" t="n"/>
      <c r="D290" s="17" t="n"/>
      <c r="E290" s="17" t="n"/>
      <c r="F290" s="18">
        <f>IF(A290="","",F289+D290-E290)</f>
        <v/>
      </c>
    </row>
    <row r="291">
      <c r="A291" s="16" t="n"/>
      <c r="B291" s="15" t="n"/>
      <c r="C291" s="15" t="n"/>
      <c r="D291" s="17" t="n"/>
      <c r="E291" s="17" t="n"/>
      <c r="F291" s="18">
        <f>IF(A291="","",F290+D291-E291)</f>
        <v/>
      </c>
    </row>
    <row r="292">
      <c r="A292" s="16" t="n"/>
      <c r="B292" s="15" t="n"/>
      <c r="C292" s="15" t="n"/>
      <c r="D292" s="17" t="n"/>
      <c r="E292" s="17" t="n"/>
      <c r="F292" s="18">
        <f>IF(A292="","",F291+D292-E292)</f>
        <v/>
      </c>
    </row>
    <row r="293">
      <c r="A293" s="16" t="n"/>
      <c r="B293" s="15" t="n"/>
      <c r="C293" s="15" t="n"/>
      <c r="D293" s="17" t="n"/>
      <c r="E293" s="17" t="n"/>
      <c r="F293" s="18">
        <f>IF(A293="","",F292+D293-E293)</f>
        <v/>
      </c>
    </row>
    <row r="294">
      <c r="A294" s="16" t="n"/>
      <c r="B294" s="15" t="n"/>
      <c r="C294" s="15" t="n"/>
      <c r="D294" s="17" t="n"/>
      <c r="E294" s="17" t="n"/>
      <c r="F294" s="18">
        <f>IF(A294="","",F293+D294-E294)</f>
        <v/>
      </c>
    </row>
    <row r="295">
      <c r="A295" s="16" t="n"/>
      <c r="B295" s="15" t="n"/>
      <c r="C295" s="15" t="n"/>
      <c r="D295" s="17" t="n"/>
      <c r="E295" s="17" t="n"/>
      <c r="F295" s="18">
        <f>IF(A295="","",F294+D295-E295)</f>
        <v/>
      </c>
    </row>
    <row r="296">
      <c r="A296" s="16" t="n"/>
      <c r="B296" s="15" t="n"/>
      <c r="C296" s="15" t="n"/>
      <c r="D296" s="17" t="n"/>
      <c r="E296" s="17" t="n"/>
      <c r="F296" s="18">
        <f>IF(A296="","",F295+D296-E296)</f>
        <v/>
      </c>
    </row>
    <row r="297">
      <c r="A297" s="16" t="n"/>
      <c r="B297" s="15" t="n"/>
      <c r="C297" s="15" t="n"/>
      <c r="D297" s="17" t="n"/>
      <c r="E297" s="17" t="n"/>
      <c r="F297" s="18">
        <f>IF(A297="","",F296+D297-E297)</f>
        <v/>
      </c>
    </row>
    <row r="298">
      <c r="A298" s="16" t="n"/>
      <c r="B298" s="15" t="n"/>
      <c r="C298" s="15" t="n"/>
      <c r="D298" s="17" t="n"/>
      <c r="E298" s="17" t="n"/>
      <c r="F298" s="18">
        <f>IF(A298="","",F297+D298-E298)</f>
        <v/>
      </c>
    </row>
    <row r="299">
      <c r="A299" s="16" t="n"/>
      <c r="B299" s="15" t="n"/>
      <c r="C299" s="15" t="n"/>
      <c r="D299" s="17" t="n"/>
      <c r="E299" s="17" t="n"/>
      <c r="F299" s="18">
        <f>IF(A299="","",F298+D299-E299)</f>
        <v/>
      </c>
    </row>
    <row r="300">
      <c r="A300" s="16" t="n"/>
      <c r="B300" s="15" t="n"/>
      <c r="C300" s="15" t="n"/>
      <c r="D300" s="17" t="n"/>
      <c r="E300" s="17" t="n"/>
      <c r="F300" s="18">
        <f>IF(A300="","",F299+D300-E300)</f>
        <v/>
      </c>
    </row>
    <row r="301">
      <c r="A301" s="16" t="n"/>
      <c r="B301" s="15" t="n"/>
      <c r="C301" s="15" t="n"/>
      <c r="D301" s="17" t="n"/>
      <c r="E301" s="17" t="n"/>
      <c r="F301" s="18">
        <f>IF(A301="","",F300+D301-E301)</f>
        <v/>
      </c>
    </row>
    <row r="302">
      <c r="A302" s="16" t="n"/>
      <c r="B302" s="15" t="n"/>
      <c r="C302" s="15" t="n"/>
      <c r="D302" s="17" t="n"/>
      <c r="E302" s="17" t="n"/>
      <c r="F302" s="18">
        <f>IF(A302="","",F301+D302-E302)</f>
        <v/>
      </c>
    </row>
    <row r="303">
      <c r="A303" s="16" t="n"/>
      <c r="B303" s="15" t="n"/>
      <c r="C303" s="15" t="n"/>
      <c r="D303" s="17" t="n"/>
      <c r="E303" s="17" t="n"/>
      <c r="F303" s="18">
        <f>IF(A303="","",F302+D303-E303)</f>
        <v/>
      </c>
    </row>
    <row r="304">
      <c r="A304" s="16" t="n"/>
      <c r="B304" s="15" t="n"/>
      <c r="C304" s="15" t="n"/>
      <c r="D304" s="17" t="n"/>
      <c r="E304" s="17" t="n"/>
      <c r="F304" s="18">
        <f>IF(A304="","",F303+D304-E304)</f>
        <v/>
      </c>
    </row>
    <row r="305">
      <c r="A305" s="16" t="n"/>
      <c r="B305" s="15" t="n"/>
      <c r="C305" s="15" t="n"/>
      <c r="D305" s="17" t="n"/>
      <c r="E305" s="17" t="n"/>
      <c r="F305" s="18">
        <f>IF(A305="","",F304+D305-E305)</f>
        <v/>
      </c>
    </row>
    <row r="306">
      <c r="A306" s="16" t="n"/>
      <c r="B306" s="15" t="n"/>
      <c r="C306" s="15" t="n"/>
      <c r="D306" s="17" t="n"/>
      <c r="E306" s="17" t="n"/>
      <c r="F306" s="18">
        <f>IF(A306="","",F305+D306-E306)</f>
        <v/>
      </c>
    </row>
    <row r="307">
      <c r="A307" s="16" t="n"/>
      <c r="B307" s="15" t="n"/>
      <c r="C307" s="15" t="n"/>
      <c r="D307" s="17" t="n"/>
      <c r="E307" s="17" t="n"/>
      <c r="F307" s="18">
        <f>IF(A307="","",F306+D307-E307)</f>
        <v/>
      </c>
    </row>
    <row r="308">
      <c r="A308" s="16" t="n"/>
      <c r="B308" s="15" t="n"/>
      <c r="C308" s="15" t="n"/>
      <c r="D308" s="17" t="n"/>
      <c r="E308" s="17" t="n"/>
      <c r="F308" s="18">
        <f>IF(A308="","",F307+D308-E308)</f>
        <v/>
      </c>
    </row>
    <row r="309">
      <c r="A309" s="16" t="n"/>
      <c r="B309" s="15" t="n"/>
      <c r="C309" s="15" t="n"/>
      <c r="D309" s="17" t="n"/>
      <c r="E309" s="17" t="n"/>
      <c r="F309" s="18">
        <f>IF(A309="","",F308+D309-E309)</f>
        <v/>
      </c>
    </row>
    <row r="310">
      <c r="A310" s="16" t="n"/>
      <c r="B310" s="15" t="n"/>
      <c r="C310" s="15" t="n"/>
      <c r="D310" s="17" t="n"/>
      <c r="E310" s="17" t="n"/>
      <c r="F310" s="18">
        <f>IF(A310="","",F309+D310-E310)</f>
        <v/>
      </c>
    </row>
    <row r="311">
      <c r="A311" s="16" t="n"/>
      <c r="B311" s="15" t="n"/>
      <c r="C311" s="15" t="n"/>
      <c r="D311" s="17" t="n"/>
      <c r="E311" s="17" t="n"/>
      <c r="F311" s="18">
        <f>IF(A311="","",F310+D311-E311)</f>
        <v/>
      </c>
    </row>
    <row r="312">
      <c r="A312" s="16" t="n"/>
      <c r="B312" s="15" t="n"/>
      <c r="C312" s="15" t="n"/>
      <c r="D312" s="17" t="n"/>
      <c r="E312" s="17" t="n"/>
      <c r="F312" s="18">
        <f>IF(A312="","",F311+D312-E312)</f>
        <v/>
      </c>
    </row>
    <row r="313">
      <c r="A313" s="16" t="n"/>
      <c r="B313" s="15" t="n"/>
      <c r="C313" s="15" t="n"/>
      <c r="D313" s="17" t="n"/>
      <c r="E313" s="17" t="n"/>
      <c r="F313" s="18">
        <f>IF(A313="","",F312+D313-E313)</f>
        <v/>
      </c>
    </row>
    <row r="314">
      <c r="A314" s="16" t="n"/>
      <c r="B314" s="15" t="n"/>
      <c r="C314" s="15" t="n"/>
      <c r="D314" s="17" t="n"/>
      <c r="E314" s="17" t="n"/>
      <c r="F314" s="18">
        <f>IF(A314="","",F313+D314-E314)</f>
        <v/>
      </c>
    </row>
    <row r="315">
      <c r="A315" s="16" t="n"/>
      <c r="B315" s="15" t="n"/>
      <c r="C315" s="15" t="n"/>
      <c r="D315" s="17" t="n"/>
      <c r="E315" s="17" t="n"/>
      <c r="F315" s="18">
        <f>IF(A315="","",F314+D315-E315)</f>
        <v/>
      </c>
    </row>
    <row r="316">
      <c r="A316" s="16" t="n"/>
      <c r="B316" s="15" t="n"/>
      <c r="C316" s="15" t="n"/>
      <c r="D316" s="17" t="n"/>
      <c r="E316" s="17" t="n"/>
      <c r="F316" s="18">
        <f>IF(A316="","",F315+D316-E316)</f>
        <v/>
      </c>
    </row>
    <row r="317">
      <c r="A317" s="16" t="n"/>
      <c r="B317" s="15" t="n"/>
      <c r="C317" s="15" t="n"/>
      <c r="D317" s="17" t="n"/>
      <c r="E317" s="17" t="n"/>
      <c r="F317" s="18">
        <f>IF(A317="","",F316+D317-E317)</f>
        <v/>
      </c>
    </row>
    <row r="318">
      <c r="A318" s="16" t="n"/>
      <c r="B318" s="15" t="n"/>
      <c r="C318" s="15" t="n"/>
      <c r="D318" s="17" t="n"/>
      <c r="E318" s="17" t="n"/>
      <c r="F318" s="18">
        <f>IF(A318="","",F317+D318-E318)</f>
        <v/>
      </c>
    </row>
    <row r="319">
      <c r="A319" s="16" t="n"/>
      <c r="B319" s="15" t="n"/>
      <c r="C319" s="15" t="n"/>
      <c r="D319" s="17" t="n"/>
      <c r="E319" s="17" t="n"/>
      <c r="F319" s="18">
        <f>IF(A319="","",F318+D319-E319)</f>
        <v/>
      </c>
    </row>
    <row r="320">
      <c r="A320" s="16" t="n"/>
      <c r="B320" s="15" t="n"/>
      <c r="C320" s="15" t="n"/>
      <c r="D320" s="17" t="n"/>
      <c r="E320" s="17" t="n"/>
      <c r="F320" s="18">
        <f>IF(A320="","",F319+D320-E320)</f>
        <v/>
      </c>
    </row>
    <row r="321">
      <c r="A321" s="16" t="n"/>
      <c r="B321" s="15" t="n"/>
      <c r="C321" s="15" t="n"/>
      <c r="D321" s="17" t="n"/>
      <c r="E321" s="17" t="n"/>
      <c r="F321" s="18">
        <f>IF(A321="","",F320+D321-E321)</f>
        <v/>
      </c>
    </row>
    <row r="322">
      <c r="A322" s="16" t="n"/>
      <c r="B322" s="15" t="n"/>
      <c r="C322" s="15" t="n"/>
      <c r="D322" s="17" t="n"/>
      <c r="E322" s="17" t="n"/>
      <c r="F322" s="18">
        <f>IF(A322="","",F321+D322-E322)</f>
        <v/>
      </c>
    </row>
    <row r="323">
      <c r="A323" s="16" t="n"/>
      <c r="B323" s="15" t="n"/>
      <c r="C323" s="15" t="n"/>
      <c r="D323" s="17" t="n"/>
      <c r="E323" s="17" t="n"/>
      <c r="F323" s="18">
        <f>IF(A323="","",F322+D323-E323)</f>
        <v/>
      </c>
    </row>
    <row r="324">
      <c r="A324" s="16" t="n"/>
      <c r="B324" s="15" t="n"/>
      <c r="C324" s="15" t="n"/>
      <c r="D324" s="17" t="n"/>
      <c r="E324" s="17" t="n"/>
      <c r="F324" s="18">
        <f>IF(A324="","",F323+D324-E324)</f>
        <v/>
      </c>
    </row>
    <row r="325">
      <c r="A325" s="16" t="n"/>
      <c r="B325" s="15" t="n"/>
      <c r="C325" s="15" t="n"/>
      <c r="D325" s="17" t="n"/>
      <c r="E325" s="17" t="n"/>
      <c r="F325" s="18">
        <f>IF(A325="","",F324+D325-E325)</f>
        <v/>
      </c>
    </row>
    <row r="326">
      <c r="A326" s="16" t="n"/>
      <c r="B326" s="15" t="n"/>
      <c r="C326" s="15" t="n"/>
      <c r="D326" s="17" t="n"/>
      <c r="E326" s="17" t="n"/>
      <c r="F326" s="18">
        <f>IF(A326="","",F325+D326-E326)</f>
        <v/>
      </c>
    </row>
    <row r="327">
      <c r="A327" s="16" t="n"/>
      <c r="B327" s="15" t="n"/>
      <c r="C327" s="15" t="n"/>
      <c r="D327" s="17" t="n"/>
      <c r="E327" s="17" t="n"/>
      <c r="F327" s="18">
        <f>IF(A327="","",F326+D327-E327)</f>
        <v/>
      </c>
    </row>
    <row r="328">
      <c r="A328" s="16" t="n"/>
      <c r="B328" s="15" t="n"/>
      <c r="C328" s="15" t="n"/>
      <c r="D328" s="17" t="n"/>
      <c r="E328" s="17" t="n"/>
      <c r="F328" s="18">
        <f>IF(A328="","",F327+D328-E328)</f>
        <v/>
      </c>
    </row>
    <row r="329">
      <c r="A329" s="16" t="n"/>
      <c r="B329" s="15" t="n"/>
      <c r="C329" s="15" t="n"/>
      <c r="D329" s="17" t="n"/>
      <c r="E329" s="17" t="n"/>
      <c r="F329" s="18">
        <f>IF(A329="","",F328+D329-E329)</f>
        <v/>
      </c>
    </row>
    <row r="330">
      <c r="A330" s="16" t="n"/>
      <c r="B330" s="15" t="n"/>
      <c r="C330" s="15" t="n"/>
      <c r="D330" s="17" t="n"/>
      <c r="E330" s="17" t="n"/>
      <c r="F330" s="18">
        <f>IF(A330="","",F329+D330-E330)</f>
        <v/>
      </c>
    </row>
    <row r="331">
      <c r="A331" s="16" t="n"/>
      <c r="B331" s="15" t="n"/>
      <c r="C331" s="15" t="n"/>
      <c r="D331" s="17" t="n"/>
      <c r="E331" s="17" t="n"/>
      <c r="F331" s="18">
        <f>IF(A331="","",F330+D331-E331)</f>
        <v/>
      </c>
    </row>
    <row r="332">
      <c r="A332" s="16" t="n"/>
      <c r="B332" s="15" t="n"/>
      <c r="C332" s="15" t="n"/>
      <c r="D332" s="17" t="n"/>
      <c r="E332" s="17" t="n"/>
      <c r="F332" s="18">
        <f>IF(A332="","",F331+D332-E332)</f>
        <v/>
      </c>
    </row>
    <row r="333">
      <c r="A333" s="16" t="n"/>
      <c r="B333" s="15" t="n"/>
      <c r="C333" s="15" t="n"/>
      <c r="D333" s="17" t="n"/>
      <c r="E333" s="17" t="n"/>
      <c r="F333" s="18">
        <f>IF(A333="","",F332+D333-E333)</f>
        <v/>
      </c>
    </row>
    <row r="334">
      <c r="A334" s="16" t="n"/>
      <c r="B334" s="15" t="n"/>
      <c r="C334" s="15" t="n"/>
      <c r="D334" s="17" t="n"/>
      <c r="E334" s="17" t="n"/>
      <c r="F334" s="18">
        <f>IF(A334="","",F333+D334-E334)</f>
        <v/>
      </c>
    </row>
    <row r="335">
      <c r="A335" s="16" t="n"/>
      <c r="B335" s="15" t="n"/>
      <c r="C335" s="15" t="n"/>
      <c r="D335" s="17" t="n"/>
      <c r="E335" s="17" t="n"/>
      <c r="F335" s="18">
        <f>IF(A335="","",F334+D335-E335)</f>
        <v/>
      </c>
    </row>
    <row r="336">
      <c r="A336" s="16" t="n"/>
      <c r="B336" s="15" t="n"/>
      <c r="C336" s="15" t="n"/>
      <c r="D336" s="17" t="n"/>
      <c r="E336" s="17" t="n"/>
      <c r="F336" s="18">
        <f>IF(A336="","",F335+D336-E336)</f>
        <v/>
      </c>
    </row>
    <row r="337">
      <c r="A337" s="16" t="n"/>
      <c r="B337" s="15" t="n"/>
      <c r="C337" s="15" t="n"/>
      <c r="D337" s="17" t="n"/>
      <c r="E337" s="17" t="n"/>
      <c r="F337" s="18">
        <f>IF(A337="","",F336+D337-E337)</f>
        <v/>
      </c>
    </row>
    <row r="338">
      <c r="A338" s="16" t="n"/>
      <c r="B338" s="15" t="n"/>
      <c r="C338" s="15" t="n"/>
      <c r="D338" s="17" t="n"/>
      <c r="E338" s="17" t="n"/>
      <c r="F338" s="18">
        <f>IF(A338="","",F337+D338-E338)</f>
        <v/>
      </c>
    </row>
    <row r="339">
      <c r="A339" s="16" t="n"/>
      <c r="B339" s="15" t="n"/>
      <c r="C339" s="15" t="n"/>
      <c r="D339" s="17" t="n"/>
      <c r="E339" s="17" t="n"/>
      <c r="F339" s="18">
        <f>IF(A339="","",F338+D339-E339)</f>
        <v/>
      </c>
    </row>
    <row r="340">
      <c r="A340" s="16" t="n"/>
      <c r="B340" s="15" t="n"/>
      <c r="C340" s="15" t="n"/>
      <c r="D340" s="17" t="n"/>
      <c r="E340" s="17" t="n"/>
      <c r="F340" s="18">
        <f>IF(A340="","",F339+D340-E340)</f>
        <v/>
      </c>
    </row>
    <row r="341">
      <c r="A341" s="16" t="n"/>
      <c r="B341" s="15" t="n"/>
      <c r="C341" s="15" t="n"/>
      <c r="D341" s="17" t="n"/>
      <c r="E341" s="17" t="n"/>
      <c r="F341" s="18">
        <f>IF(A341="","",F340+D341-E341)</f>
        <v/>
      </c>
    </row>
    <row r="342">
      <c r="A342" s="16" t="n"/>
      <c r="B342" s="15" t="n"/>
      <c r="C342" s="15" t="n"/>
      <c r="D342" s="17" t="n"/>
      <c r="E342" s="17" t="n"/>
      <c r="F342" s="18">
        <f>IF(A342="","",F341+D342-E342)</f>
        <v/>
      </c>
    </row>
    <row r="343">
      <c r="A343" s="16" t="n"/>
      <c r="B343" s="15" t="n"/>
      <c r="C343" s="15" t="n"/>
      <c r="D343" s="17" t="n"/>
      <c r="E343" s="17" t="n"/>
      <c r="F343" s="18">
        <f>IF(A343="","",F342+D343-E343)</f>
        <v/>
      </c>
    </row>
    <row r="344">
      <c r="A344" s="16" t="n"/>
      <c r="B344" s="15" t="n"/>
      <c r="C344" s="15" t="n"/>
      <c r="D344" s="17" t="n"/>
      <c r="E344" s="17" t="n"/>
      <c r="F344" s="18">
        <f>IF(A344="","",F343+D344-E344)</f>
        <v/>
      </c>
    </row>
    <row r="345">
      <c r="A345" s="16" t="n"/>
      <c r="B345" s="15" t="n"/>
      <c r="C345" s="15" t="n"/>
      <c r="D345" s="17" t="n"/>
      <c r="E345" s="17" t="n"/>
      <c r="F345" s="18">
        <f>IF(A345="","",F344+D345-E345)</f>
        <v/>
      </c>
    </row>
    <row r="346">
      <c r="A346" s="16" t="n"/>
      <c r="B346" s="15" t="n"/>
      <c r="C346" s="15" t="n"/>
      <c r="D346" s="17" t="n"/>
      <c r="E346" s="17" t="n"/>
      <c r="F346" s="18">
        <f>IF(A346="","",F345+D346-E346)</f>
        <v/>
      </c>
    </row>
    <row r="347">
      <c r="A347" s="16" t="n"/>
      <c r="B347" s="15" t="n"/>
      <c r="C347" s="15" t="n"/>
      <c r="D347" s="17" t="n"/>
      <c r="E347" s="17" t="n"/>
      <c r="F347" s="18">
        <f>IF(A347="","",F346+D347-E347)</f>
        <v/>
      </c>
    </row>
    <row r="348">
      <c r="A348" s="16" t="n"/>
      <c r="B348" s="15" t="n"/>
      <c r="C348" s="15" t="n"/>
      <c r="D348" s="17" t="n"/>
      <c r="E348" s="17" t="n"/>
      <c r="F348" s="18">
        <f>IF(A348="","",F347+D348-E348)</f>
        <v/>
      </c>
    </row>
    <row r="349">
      <c r="A349" s="16" t="n"/>
      <c r="B349" s="15" t="n"/>
      <c r="C349" s="15" t="n"/>
      <c r="D349" s="17" t="n"/>
      <c r="E349" s="17" t="n"/>
      <c r="F349" s="18">
        <f>IF(A349="","",F348+D349-E349)</f>
        <v/>
      </c>
    </row>
    <row r="350">
      <c r="A350" s="16" t="n"/>
      <c r="B350" s="15" t="n"/>
      <c r="C350" s="15" t="n"/>
      <c r="D350" s="17" t="n"/>
      <c r="E350" s="17" t="n"/>
      <c r="F350" s="18">
        <f>IF(A350="","",F349+D350-E350)</f>
        <v/>
      </c>
    </row>
    <row r="351">
      <c r="A351" s="16" t="n"/>
      <c r="B351" s="15" t="n"/>
      <c r="C351" s="15" t="n"/>
      <c r="D351" s="17" t="n"/>
      <c r="E351" s="17" t="n"/>
      <c r="F351" s="18">
        <f>IF(A351="","",F350+D351-E351)</f>
        <v/>
      </c>
    </row>
    <row r="352">
      <c r="A352" s="16" t="n"/>
      <c r="B352" s="15" t="n"/>
      <c r="C352" s="15" t="n"/>
      <c r="D352" s="17" t="n"/>
      <c r="E352" s="17" t="n"/>
      <c r="F352" s="18">
        <f>IF(A352="","",F351+D352-E352)</f>
        <v/>
      </c>
    </row>
    <row r="353">
      <c r="A353" s="16" t="n"/>
      <c r="B353" s="15" t="n"/>
      <c r="C353" s="15" t="n"/>
      <c r="D353" s="17" t="n"/>
      <c r="E353" s="17" t="n"/>
      <c r="F353" s="18">
        <f>IF(A353="","",F352+D353-E353)</f>
        <v/>
      </c>
    </row>
    <row r="354">
      <c r="A354" s="16" t="n"/>
      <c r="B354" s="15" t="n"/>
      <c r="C354" s="15" t="n"/>
      <c r="D354" s="17" t="n"/>
      <c r="E354" s="17" t="n"/>
      <c r="F354" s="18">
        <f>IF(A354="","",F353+D354-E354)</f>
        <v/>
      </c>
    </row>
    <row r="355">
      <c r="A355" s="16" t="n"/>
      <c r="B355" s="15" t="n"/>
      <c r="C355" s="15" t="n"/>
      <c r="D355" s="17" t="n"/>
      <c r="E355" s="17" t="n"/>
      <c r="F355" s="18">
        <f>IF(A355="","",F354+D355-E355)</f>
        <v/>
      </c>
    </row>
    <row r="356">
      <c r="A356" s="16" t="n"/>
      <c r="B356" s="15" t="n"/>
      <c r="C356" s="15" t="n"/>
      <c r="D356" s="17" t="n"/>
      <c r="E356" s="17" t="n"/>
      <c r="F356" s="18">
        <f>IF(A356="","",F355+D356-E356)</f>
        <v/>
      </c>
    </row>
    <row r="357">
      <c r="A357" s="16" t="n"/>
      <c r="B357" s="15" t="n"/>
      <c r="C357" s="15" t="n"/>
      <c r="D357" s="17" t="n"/>
      <c r="E357" s="17" t="n"/>
      <c r="F357" s="18">
        <f>IF(A357="","",F356+D357-E357)</f>
        <v/>
      </c>
    </row>
    <row r="358">
      <c r="A358" s="16" t="n"/>
      <c r="B358" s="15" t="n"/>
      <c r="C358" s="15" t="n"/>
      <c r="D358" s="17" t="n"/>
      <c r="E358" s="17" t="n"/>
      <c r="F358" s="18">
        <f>IF(A358="","",F357+D358-E358)</f>
        <v/>
      </c>
    </row>
    <row r="359">
      <c r="A359" s="16" t="n"/>
      <c r="B359" s="15" t="n"/>
      <c r="C359" s="15" t="n"/>
      <c r="D359" s="17" t="n"/>
      <c r="E359" s="17" t="n"/>
      <c r="F359" s="18">
        <f>IF(A359="","",F358+D359-E359)</f>
        <v/>
      </c>
    </row>
    <row r="360">
      <c r="A360" s="16" t="n"/>
      <c r="B360" s="15" t="n"/>
      <c r="C360" s="15" t="n"/>
      <c r="D360" s="17" t="n"/>
      <c r="E360" s="17" t="n"/>
      <c r="F360" s="18">
        <f>IF(A360="","",F359+D360-E360)</f>
        <v/>
      </c>
    </row>
    <row r="361">
      <c r="A361" s="16" t="n"/>
      <c r="B361" s="15" t="n"/>
      <c r="C361" s="15" t="n"/>
      <c r="D361" s="17" t="n"/>
      <c r="E361" s="17" t="n"/>
      <c r="F361" s="18">
        <f>IF(A361="","",F360+D361-E361)</f>
        <v/>
      </c>
    </row>
    <row r="362">
      <c r="A362" s="16" t="n"/>
      <c r="B362" s="15" t="n"/>
      <c r="C362" s="15" t="n"/>
      <c r="D362" s="17" t="n"/>
      <c r="E362" s="17" t="n"/>
      <c r="F362" s="18">
        <f>IF(A362="","",F361+D362-E362)</f>
        <v/>
      </c>
    </row>
    <row r="363">
      <c r="A363" s="16" t="n"/>
      <c r="B363" s="15" t="n"/>
      <c r="C363" s="15" t="n"/>
      <c r="D363" s="17" t="n"/>
      <c r="E363" s="17" t="n"/>
      <c r="F363" s="18">
        <f>IF(A363="","",F362+D363-E363)</f>
        <v/>
      </c>
    </row>
    <row r="364">
      <c r="A364" s="16" t="n"/>
      <c r="B364" s="15" t="n"/>
      <c r="C364" s="15" t="n"/>
      <c r="D364" s="17" t="n"/>
      <c r="E364" s="17" t="n"/>
      <c r="F364" s="18">
        <f>IF(A364="","",F363+D364-E364)</f>
        <v/>
      </c>
    </row>
    <row r="365">
      <c r="A365" s="16" t="n"/>
      <c r="B365" s="15" t="n"/>
      <c r="C365" s="15" t="n"/>
      <c r="D365" s="17" t="n"/>
      <c r="E365" s="17" t="n"/>
      <c r="F365" s="18">
        <f>IF(A365="","",F364+D365-E365)</f>
        <v/>
      </c>
    </row>
    <row r="366">
      <c r="A366" s="16" t="n"/>
      <c r="B366" s="15" t="n"/>
      <c r="C366" s="15" t="n"/>
      <c r="D366" s="17" t="n"/>
      <c r="E366" s="17" t="n"/>
      <c r="F366" s="18">
        <f>IF(A366="","",F365+D366-E366)</f>
        <v/>
      </c>
    </row>
    <row r="367">
      <c r="A367" s="16" t="n"/>
      <c r="B367" s="15" t="n"/>
      <c r="C367" s="15" t="n"/>
      <c r="D367" s="17" t="n"/>
      <c r="E367" s="17" t="n"/>
      <c r="F367" s="18">
        <f>IF(A367="","",F366+D367-E367)</f>
        <v/>
      </c>
    </row>
    <row r="368">
      <c r="A368" s="16" t="n"/>
      <c r="B368" s="15" t="n"/>
      <c r="C368" s="15" t="n"/>
      <c r="D368" s="17" t="n"/>
      <c r="E368" s="17" t="n"/>
      <c r="F368" s="18">
        <f>IF(A368="","",F367+D368-E368)</f>
        <v/>
      </c>
    </row>
    <row r="369">
      <c r="A369" s="16" t="n"/>
      <c r="B369" s="15" t="n"/>
      <c r="C369" s="15" t="n"/>
      <c r="D369" s="17" t="n"/>
      <c r="E369" s="17" t="n"/>
      <c r="F369" s="18">
        <f>IF(A369="","",F368+D369-E369)</f>
        <v/>
      </c>
    </row>
    <row r="370">
      <c r="A370" s="16" t="n"/>
      <c r="B370" s="15" t="n"/>
      <c r="C370" s="15" t="n"/>
      <c r="D370" s="17" t="n"/>
      <c r="E370" s="17" t="n"/>
      <c r="F370" s="18">
        <f>IF(A370="","",F369+D370-E370)</f>
        <v/>
      </c>
    </row>
    <row r="371">
      <c r="A371" s="16" t="n"/>
      <c r="B371" s="15" t="n"/>
      <c r="C371" s="15" t="n"/>
      <c r="D371" s="17" t="n"/>
      <c r="E371" s="17" t="n"/>
      <c r="F371" s="18">
        <f>IF(A371="","",F370+D371-E371)</f>
        <v/>
      </c>
    </row>
    <row r="372">
      <c r="A372" s="16" t="n"/>
      <c r="B372" s="15" t="n"/>
      <c r="C372" s="15" t="n"/>
      <c r="D372" s="17" t="n"/>
      <c r="E372" s="17" t="n"/>
      <c r="F372" s="18">
        <f>IF(A372="","",F371+D372-E372)</f>
        <v/>
      </c>
    </row>
    <row r="373">
      <c r="A373" s="16" t="n"/>
      <c r="B373" s="15" t="n"/>
      <c r="C373" s="15" t="n"/>
      <c r="D373" s="17" t="n"/>
      <c r="E373" s="17" t="n"/>
      <c r="F373" s="18">
        <f>IF(A373="","",F372+D373-E373)</f>
        <v/>
      </c>
    </row>
    <row r="374">
      <c r="A374" s="16" t="n"/>
      <c r="B374" s="15" t="n"/>
      <c r="C374" s="15" t="n"/>
      <c r="D374" s="17" t="n"/>
      <c r="E374" s="17" t="n"/>
      <c r="F374" s="18">
        <f>IF(A374="","",F373+D374-E374)</f>
        <v/>
      </c>
    </row>
    <row r="375">
      <c r="A375" s="16" t="n"/>
      <c r="B375" s="15" t="n"/>
      <c r="C375" s="15" t="n"/>
      <c r="D375" s="17" t="n"/>
      <c r="E375" s="17" t="n"/>
      <c r="F375" s="18">
        <f>IF(A375="","",F374+D375-E375)</f>
        <v/>
      </c>
    </row>
    <row r="376">
      <c r="A376" s="16" t="n"/>
      <c r="B376" s="15" t="n"/>
      <c r="C376" s="15" t="n"/>
      <c r="D376" s="17" t="n"/>
      <c r="E376" s="17" t="n"/>
      <c r="F376" s="18">
        <f>IF(A376="","",F375+D376-E376)</f>
        <v/>
      </c>
    </row>
    <row r="377">
      <c r="A377" s="16" t="n"/>
      <c r="B377" s="15" t="n"/>
      <c r="C377" s="15" t="n"/>
      <c r="D377" s="17" t="n"/>
      <c r="E377" s="17" t="n"/>
      <c r="F377" s="18">
        <f>IF(A377="","",F376+D377-E377)</f>
        <v/>
      </c>
    </row>
    <row r="378">
      <c r="A378" s="16" t="n"/>
      <c r="B378" s="15" t="n"/>
      <c r="C378" s="15" t="n"/>
      <c r="D378" s="17" t="n"/>
      <c r="E378" s="17" t="n"/>
      <c r="F378" s="18">
        <f>IF(A378="","",F377+D378-E378)</f>
        <v/>
      </c>
    </row>
    <row r="379">
      <c r="A379" s="16" t="n"/>
      <c r="B379" s="15" t="n"/>
      <c r="C379" s="15" t="n"/>
      <c r="D379" s="17" t="n"/>
      <c r="E379" s="17" t="n"/>
      <c r="F379" s="18">
        <f>IF(A379="","",F378+D379-E379)</f>
        <v/>
      </c>
    </row>
    <row r="380">
      <c r="A380" s="16" t="n"/>
      <c r="B380" s="15" t="n"/>
      <c r="C380" s="15" t="n"/>
      <c r="D380" s="17" t="n"/>
      <c r="E380" s="17" t="n"/>
      <c r="F380" s="18">
        <f>IF(A380="","",F379+D380-E380)</f>
        <v/>
      </c>
    </row>
    <row r="381">
      <c r="A381" s="16" t="n"/>
      <c r="B381" s="15" t="n"/>
      <c r="C381" s="15" t="n"/>
      <c r="D381" s="17" t="n"/>
      <c r="E381" s="17" t="n"/>
      <c r="F381" s="18">
        <f>IF(A381="","",F380+D381-E381)</f>
        <v/>
      </c>
    </row>
    <row r="382">
      <c r="A382" s="16" t="n"/>
      <c r="B382" s="15" t="n"/>
      <c r="C382" s="15" t="n"/>
      <c r="D382" s="17" t="n"/>
      <c r="E382" s="17" t="n"/>
      <c r="F382" s="18">
        <f>IF(A382="","",F381+D382-E382)</f>
        <v/>
      </c>
    </row>
    <row r="383">
      <c r="A383" s="16" t="n"/>
      <c r="B383" s="15" t="n"/>
      <c r="C383" s="15" t="n"/>
      <c r="D383" s="17" t="n"/>
      <c r="E383" s="17" t="n"/>
      <c r="F383" s="18">
        <f>IF(A383="","",F382+D383-E383)</f>
        <v/>
      </c>
    </row>
    <row r="384">
      <c r="A384" s="16" t="n"/>
      <c r="B384" s="15" t="n"/>
      <c r="C384" s="15" t="n"/>
      <c r="D384" s="17" t="n"/>
      <c r="E384" s="17" t="n"/>
      <c r="F384" s="18">
        <f>IF(A384="","",F383+D384-E384)</f>
        <v/>
      </c>
    </row>
    <row r="385">
      <c r="A385" s="16" t="n"/>
      <c r="B385" s="15" t="n"/>
      <c r="C385" s="15" t="n"/>
      <c r="D385" s="17" t="n"/>
      <c r="E385" s="17" t="n"/>
      <c r="F385" s="18">
        <f>IF(A385="","",F384+D385-E385)</f>
        <v/>
      </c>
    </row>
    <row r="386">
      <c r="A386" s="16" t="n"/>
      <c r="B386" s="15" t="n"/>
      <c r="C386" s="15" t="n"/>
      <c r="D386" s="17" t="n"/>
      <c r="E386" s="17" t="n"/>
      <c r="F386" s="18">
        <f>IF(A386="","",F385+D386-E386)</f>
        <v/>
      </c>
    </row>
    <row r="387">
      <c r="A387" s="16" t="n"/>
      <c r="B387" s="15" t="n"/>
      <c r="C387" s="15" t="n"/>
      <c r="D387" s="17" t="n"/>
      <c r="E387" s="17" t="n"/>
      <c r="F387" s="18">
        <f>IF(A387="","",F386+D387-E387)</f>
        <v/>
      </c>
    </row>
    <row r="388">
      <c r="A388" s="16" t="n"/>
      <c r="B388" s="15" t="n"/>
      <c r="C388" s="15" t="n"/>
      <c r="D388" s="17" t="n"/>
      <c r="E388" s="17" t="n"/>
      <c r="F388" s="18">
        <f>IF(A388="","",F387+D388-E388)</f>
        <v/>
      </c>
    </row>
    <row r="389">
      <c r="A389" s="16" t="n"/>
      <c r="B389" s="15" t="n"/>
      <c r="C389" s="15" t="n"/>
      <c r="D389" s="17" t="n"/>
      <c r="E389" s="17" t="n"/>
      <c r="F389" s="18">
        <f>IF(A389="","",F388+D389-E389)</f>
        <v/>
      </c>
    </row>
    <row r="390">
      <c r="A390" s="16" t="n"/>
      <c r="B390" s="15" t="n"/>
      <c r="C390" s="15" t="n"/>
      <c r="D390" s="17" t="n"/>
      <c r="E390" s="17" t="n"/>
      <c r="F390" s="18">
        <f>IF(A390="","",F389+D390-E390)</f>
        <v/>
      </c>
    </row>
    <row r="391">
      <c r="A391" s="16" t="n"/>
      <c r="B391" s="15" t="n"/>
      <c r="C391" s="15" t="n"/>
      <c r="D391" s="17" t="n"/>
      <c r="E391" s="17" t="n"/>
      <c r="F391" s="18">
        <f>IF(A391="","",F390+D391-E391)</f>
        <v/>
      </c>
    </row>
    <row r="392">
      <c r="A392" s="16" t="n"/>
      <c r="B392" s="15" t="n"/>
      <c r="C392" s="15" t="n"/>
      <c r="D392" s="17" t="n"/>
      <c r="E392" s="17" t="n"/>
      <c r="F392" s="18">
        <f>IF(A392="","",F391+D392-E392)</f>
        <v/>
      </c>
    </row>
    <row r="393">
      <c r="A393" s="16" t="n"/>
      <c r="B393" s="15" t="n"/>
      <c r="C393" s="15" t="n"/>
      <c r="D393" s="17" t="n"/>
      <c r="E393" s="17" t="n"/>
      <c r="F393" s="18">
        <f>IF(A393="","",F392+D393-E393)</f>
        <v/>
      </c>
    </row>
    <row r="394">
      <c r="A394" s="16" t="n"/>
      <c r="B394" s="15" t="n"/>
      <c r="C394" s="15" t="n"/>
      <c r="D394" s="17" t="n"/>
      <c r="E394" s="17" t="n"/>
      <c r="F394" s="18">
        <f>IF(A394="","",F393+D394-E394)</f>
        <v/>
      </c>
    </row>
    <row r="395">
      <c r="A395" s="16" t="n"/>
      <c r="B395" s="15" t="n"/>
      <c r="C395" s="15" t="n"/>
      <c r="D395" s="17" t="n"/>
      <c r="E395" s="17" t="n"/>
      <c r="F395" s="18">
        <f>IF(A395="","",F394+D395-E395)</f>
        <v/>
      </c>
    </row>
    <row r="396">
      <c r="A396" s="16" t="n"/>
      <c r="B396" s="15" t="n"/>
      <c r="C396" s="15" t="n"/>
      <c r="D396" s="17" t="n"/>
      <c r="E396" s="17" t="n"/>
      <c r="F396" s="18">
        <f>IF(A396="","",F395+D396-E396)</f>
        <v/>
      </c>
    </row>
    <row r="397">
      <c r="A397" s="16" t="n"/>
      <c r="B397" s="15" t="n"/>
      <c r="C397" s="15" t="n"/>
      <c r="D397" s="17" t="n"/>
      <c r="E397" s="17" t="n"/>
      <c r="F397" s="18">
        <f>IF(A397="","",F396+D397-E397)</f>
        <v/>
      </c>
    </row>
    <row r="398">
      <c r="A398" s="16" t="n"/>
      <c r="B398" s="15" t="n"/>
      <c r="C398" s="15" t="n"/>
      <c r="D398" s="17" t="n"/>
      <c r="E398" s="17" t="n"/>
      <c r="F398" s="18">
        <f>IF(A398="","",F397+D398-E398)</f>
        <v/>
      </c>
    </row>
    <row r="399">
      <c r="A399" s="16" t="n"/>
      <c r="B399" s="15" t="n"/>
      <c r="C399" s="15" t="n"/>
      <c r="D399" s="17" t="n"/>
      <c r="E399" s="17" t="n"/>
      <c r="F399" s="18">
        <f>IF(A399="","",F398+D399-E399)</f>
        <v/>
      </c>
    </row>
    <row r="400">
      <c r="A400" s="16" t="n"/>
      <c r="B400" s="15" t="n"/>
      <c r="C400" s="15" t="n"/>
      <c r="D400" s="17" t="n"/>
      <c r="E400" s="17" t="n"/>
      <c r="F400" s="18">
        <f>IF(A400="","",F399+D400-E400)</f>
        <v/>
      </c>
    </row>
    <row r="401">
      <c r="A401" s="16" t="n"/>
      <c r="B401" s="15" t="n"/>
      <c r="C401" s="15" t="n"/>
      <c r="D401" s="17" t="n"/>
      <c r="E401" s="17" t="n"/>
      <c r="F401" s="18">
        <f>IF(A401="","",F400+D401-E401)</f>
        <v/>
      </c>
    </row>
    <row r="402">
      <c r="A402" s="16" t="n"/>
      <c r="B402" s="15" t="n"/>
      <c r="C402" s="15" t="n"/>
      <c r="D402" s="17" t="n"/>
      <c r="E402" s="17" t="n"/>
      <c r="F402" s="18">
        <f>IF(A402="","",F401+D402-E402)</f>
        <v/>
      </c>
    </row>
    <row r="403">
      <c r="A403" s="16" t="n"/>
      <c r="B403" s="15" t="n"/>
      <c r="C403" s="15" t="n"/>
      <c r="D403" s="17" t="n"/>
      <c r="E403" s="17" t="n"/>
      <c r="F403" s="18">
        <f>IF(A403="","",F402+D403-E403)</f>
        <v/>
      </c>
    </row>
    <row r="404">
      <c r="A404" s="16" t="n"/>
      <c r="B404" s="15" t="n"/>
      <c r="C404" s="15" t="n"/>
      <c r="D404" s="17" t="n"/>
      <c r="E404" s="17" t="n"/>
      <c r="F404" s="18">
        <f>IF(A404="","",F403+D404-E404)</f>
        <v/>
      </c>
    </row>
    <row r="405">
      <c r="A405" s="16" t="n"/>
      <c r="B405" s="15" t="n"/>
      <c r="C405" s="15" t="n"/>
      <c r="D405" s="17" t="n"/>
      <c r="E405" s="17" t="n"/>
      <c r="F405" s="18">
        <f>IF(A405="","",F404+D405-E405)</f>
        <v/>
      </c>
    </row>
    <row r="406">
      <c r="A406" s="16" t="n"/>
      <c r="B406" s="15" t="n"/>
      <c r="C406" s="15" t="n"/>
      <c r="D406" s="17" t="n"/>
      <c r="E406" s="17" t="n"/>
      <c r="F406" s="18">
        <f>IF(A406="","",F405+D406-E406)</f>
        <v/>
      </c>
    </row>
    <row r="407">
      <c r="A407" s="16" t="n"/>
      <c r="B407" s="15" t="n"/>
      <c r="C407" s="15" t="n"/>
      <c r="D407" s="17" t="n"/>
      <c r="E407" s="17" t="n"/>
      <c r="F407" s="18">
        <f>IF(A407="","",F406+D407-E407)</f>
        <v/>
      </c>
    </row>
    <row r="408">
      <c r="A408" s="16" t="n"/>
      <c r="B408" s="15" t="n"/>
      <c r="C408" s="15" t="n"/>
      <c r="D408" s="17" t="n"/>
      <c r="E408" s="17" t="n"/>
      <c r="F408" s="18">
        <f>IF(A408="","",F407+D408-E408)</f>
        <v/>
      </c>
    </row>
    <row r="409">
      <c r="A409" s="16" t="n"/>
      <c r="B409" s="15" t="n"/>
      <c r="C409" s="15" t="n"/>
      <c r="D409" s="17" t="n"/>
      <c r="E409" s="17" t="n"/>
      <c r="F409" s="18">
        <f>IF(A409="","",F408+D409-E409)</f>
        <v/>
      </c>
    </row>
    <row r="410">
      <c r="A410" s="16" t="n"/>
      <c r="B410" s="15" t="n"/>
      <c r="C410" s="15" t="n"/>
      <c r="D410" s="17" t="n"/>
      <c r="E410" s="17" t="n"/>
      <c r="F410" s="18">
        <f>IF(A410="","",F409+D410-E410)</f>
        <v/>
      </c>
    </row>
    <row r="411">
      <c r="A411" s="16" t="n"/>
      <c r="B411" s="15" t="n"/>
      <c r="C411" s="15" t="n"/>
      <c r="D411" s="17" t="n"/>
      <c r="E411" s="17" t="n"/>
      <c r="F411" s="18">
        <f>IF(A411="","",F410+D411-E411)</f>
        <v/>
      </c>
    </row>
    <row r="412">
      <c r="A412" s="16" t="n"/>
      <c r="B412" s="15" t="n"/>
      <c r="C412" s="15" t="n"/>
      <c r="D412" s="17" t="n"/>
      <c r="E412" s="17" t="n"/>
      <c r="F412" s="18">
        <f>IF(A412="","",F411+D412-E412)</f>
        <v/>
      </c>
    </row>
    <row r="413">
      <c r="A413" s="16" t="n"/>
      <c r="B413" s="15" t="n"/>
      <c r="C413" s="15" t="n"/>
      <c r="D413" s="17" t="n"/>
      <c r="E413" s="17" t="n"/>
      <c r="F413" s="18">
        <f>IF(A413="","",F412+D413-E413)</f>
        <v/>
      </c>
    </row>
    <row r="414">
      <c r="A414" s="16" t="n"/>
      <c r="B414" s="15" t="n"/>
      <c r="C414" s="15" t="n"/>
      <c r="D414" s="17" t="n"/>
      <c r="E414" s="17" t="n"/>
      <c r="F414" s="18">
        <f>IF(A414="","",F413+D414-E414)</f>
        <v/>
      </c>
    </row>
    <row r="415">
      <c r="A415" s="16" t="n"/>
      <c r="B415" s="15" t="n"/>
      <c r="C415" s="15" t="n"/>
      <c r="D415" s="17" t="n"/>
      <c r="E415" s="17" t="n"/>
      <c r="F415" s="18">
        <f>IF(A415="","",F414+D415-E415)</f>
        <v/>
      </c>
    </row>
    <row r="416">
      <c r="A416" s="16" t="n"/>
      <c r="B416" s="15" t="n"/>
      <c r="C416" s="15" t="n"/>
      <c r="D416" s="17" t="n"/>
      <c r="E416" s="17" t="n"/>
      <c r="F416" s="18">
        <f>IF(A416="","",F415+D416-E416)</f>
        <v/>
      </c>
    </row>
    <row r="417">
      <c r="A417" s="16" t="n"/>
      <c r="B417" s="15" t="n"/>
      <c r="C417" s="15" t="n"/>
      <c r="D417" s="17" t="n"/>
      <c r="E417" s="17" t="n"/>
      <c r="F417" s="18">
        <f>IF(A417="","",F416+D417-E417)</f>
        <v/>
      </c>
    </row>
    <row r="418">
      <c r="A418" s="16" t="n"/>
      <c r="B418" s="15" t="n"/>
      <c r="C418" s="15" t="n"/>
      <c r="D418" s="17" t="n"/>
      <c r="E418" s="17" t="n"/>
      <c r="F418" s="18">
        <f>IF(A418="","",F417+D418-E418)</f>
        <v/>
      </c>
    </row>
    <row r="419">
      <c r="A419" s="16" t="n"/>
      <c r="B419" s="15" t="n"/>
      <c r="C419" s="15" t="n"/>
      <c r="D419" s="17" t="n"/>
      <c r="E419" s="17" t="n"/>
      <c r="F419" s="18">
        <f>IF(A419="","",F418+D419-E419)</f>
        <v/>
      </c>
    </row>
    <row r="420">
      <c r="A420" s="16" t="n"/>
      <c r="B420" s="15" t="n"/>
      <c r="C420" s="15" t="n"/>
      <c r="D420" s="17" t="n"/>
      <c r="E420" s="17" t="n"/>
      <c r="F420" s="18">
        <f>IF(A420="","",F419+D420-E420)</f>
        <v/>
      </c>
    </row>
    <row r="421">
      <c r="A421" s="16" t="n"/>
      <c r="B421" s="15" t="n"/>
      <c r="C421" s="15" t="n"/>
      <c r="D421" s="17" t="n"/>
      <c r="E421" s="17" t="n"/>
      <c r="F421" s="18">
        <f>IF(A421="","",F420+D421-E421)</f>
        <v/>
      </c>
    </row>
    <row r="422">
      <c r="A422" s="16" t="n"/>
      <c r="B422" s="15" t="n"/>
      <c r="C422" s="15" t="n"/>
      <c r="D422" s="17" t="n"/>
      <c r="E422" s="17" t="n"/>
      <c r="F422" s="18">
        <f>IF(A422="","",F421+D422-E422)</f>
        <v/>
      </c>
    </row>
    <row r="423">
      <c r="A423" s="16" t="n"/>
      <c r="B423" s="15" t="n"/>
      <c r="C423" s="15" t="n"/>
      <c r="D423" s="17" t="n"/>
      <c r="E423" s="17" t="n"/>
      <c r="F423" s="18">
        <f>IF(A423="","",F422+D423-E423)</f>
        <v/>
      </c>
    </row>
    <row r="424">
      <c r="A424" s="16" t="n"/>
      <c r="B424" s="15" t="n"/>
      <c r="C424" s="15" t="n"/>
      <c r="D424" s="17" t="n"/>
      <c r="E424" s="17" t="n"/>
      <c r="F424" s="18">
        <f>IF(A424="","",F423+D424-E424)</f>
        <v/>
      </c>
    </row>
    <row r="425">
      <c r="A425" s="16" t="n"/>
      <c r="B425" s="15" t="n"/>
      <c r="C425" s="15" t="n"/>
      <c r="D425" s="17" t="n"/>
      <c r="E425" s="17" t="n"/>
      <c r="F425" s="18">
        <f>IF(A425="","",F424+D425-E425)</f>
        <v/>
      </c>
    </row>
    <row r="426">
      <c r="A426" s="16" t="n"/>
      <c r="B426" s="15" t="n"/>
      <c r="C426" s="15" t="n"/>
      <c r="D426" s="17" t="n"/>
      <c r="E426" s="17" t="n"/>
      <c r="F426" s="18">
        <f>IF(A426="","",F425+D426-E426)</f>
        <v/>
      </c>
    </row>
    <row r="427">
      <c r="A427" s="16" t="n"/>
      <c r="B427" s="15" t="n"/>
      <c r="C427" s="15" t="n"/>
      <c r="D427" s="17" t="n"/>
      <c r="E427" s="17" t="n"/>
      <c r="F427" s="18">
        <f>IF(A427="","",F426+D427-E427)</f>
        <v/>
      </c>
    </row>
    <row r="428">
      <c r="A428" s="16" t="n"/>
      <c r="B428" s="15" t="n"/>
      <c r="C428" s="15" t="n"/>
      <c r="D428" s="17" t="n"/>
      <c r="E428" s="17" t="n"/>
      <c r="F428" s="18">
        <f>IF(A428="","",F427+D428-E428)</f>
        <v/>
      </c>
    </row>
    <row r="429">
      <c r="A429" s="16" t="n"/>
      <c r="B429" s="15" t="n"/>
      <c r="C429" s="15" t="n"/>
      <c r="D429" s="17" t="n"/>
      <c r="E429" s="17" t="n"/>
      <c r="F429" s="18">
        <f>IF(A429="","",F428+D429-E429)</f>
        <v/>
      </c>
    </row>
    <row r="430">
      <c r="A430" s="16" t="n"/>
      <c r="B430" s="15" t="n"/>
      <c r="C430" s="15" t="n"/>
      <c r="D430" s="17" t="n"/>
      <c r="E430" s="17" t="n"/>
      <c r="F430" s="18">
        <f>IF(A430="","",F429+D430-E430)</f>
        <v/>
      </c>
    </row>
    <row r="431">
      <c r="A431" s="16" t="n"/>
      <c r="B431" s="15" t="n"/>
      <c r="C431" s="15" t="n"/>
      <c r="D431" s="17" t="n"/>
      <c r="E431" s="17" t="n"/>
      <c r="F431" s="18">
        <f>IF(A431="","",F430+D431-E431)</f>
        <v/>
      </c>
    </row>
    <row r="432">
      <c r="A432" s="16" t="n"/>
      <c r="B432" s="15" t="n"/>
      <c r="C432" s="15" t="n"/>
      <c r="D432" s="17" t="n"/>
      <c r="E432" s="17" t="n"/>
      <c r="F432" s="18">
        <f>IF(A432="","",F431+D432-E432)</f>
        <v/>
      </c>
    </row>
    <row r="433">
      <c r="A433" s="16" t="n"/>
      <c r="B433" s="15" t="n"/>
      <c r="C433" s="15" t="n"/>
      <c r="D433" s="17" t="n"/>
      <c r="E433" s="17" t="n"/>
      <c r="F433" s="18">
        <f>IF(A433="","",F432+D433-E433)</f>
        <v/>
      </c>
    </row>
    <row r="434">
      <c r="A434" s="16" t="n"/>
      <c r="B434" s="15" t="n"/>
      <c r="C434" s="15" t="n"/>
      <c r="D434" s="17" t="n"/>
      <c r="E434" s="17" t="n"/>
      <c r="F434" s="18">
        <f>IF(A434="","",F433+D434-E434)</f>
        <v/>
      </c>
    </row>
    <row r="435">
      <c r="A435" s="16" t="n"/>
      <c r="B435" s="15" t="n"/>
      <c r="C435" s="15" t="n"/>
      <c r="D435" s="17" t="n"/>
      <c r="E435" s="17" t="n"/>
      <c r="F435" s="18">
        <f>IF(A435="","",F434+D435-E435)</f>
        <v/>
      </c>
    </row>
    <row r="436">
      <c r="A436" s="16" t="n"/>
      <c r="B436" s="15" t="n"/>
      <c r="C436" s="15" t="n"/>
      <c r="D436" s="17" t="n"/>
      <c r="E436" s="17" t="n"/>
      <c r="F436" s="18">
        <f>IF(A436="","",F435+D436-E436)</f>
        <v/>
      </c>
    </row>
    <row r="437">
      <c r="A437" s="16" t="n"/>
      <c r="B437" s="15" t="n"/>
      <c r="C437" s="15" t="n"/>
      <c r="D437" s="17" t="n"/>
      <c r="E437" s="17" t="n"/>
      <c r="F437" s="18">
        <f>IF(A437="","",F436+D437-E437)</f>
        <v/>
      </c>
    </row>
    <row r="438">
      <c r="A438" s="16" t="n"/>
      <c r="B438" s="15" t="n"/>
      <c r="C438" s="15" t="n"/>
      <c r="D438" s="17" t="n"/>
      <c r="E438" s="17" t="n"/>
      <c r="F438" s="18">
        <f>IF(A438="","",F437+D438-E438)</f>
        <v/>
      </c>
    </row>
    <row r="439">
      <c r="A439" s="16" t="n"/>
      <c r="B439" s="15" t="n"/>
      <c r="C439" s="15" t="n"/>
      <c r="D439" s="17" t="n"/>
      <c r="E439" s="17" t="n"/>
      <c r="F439" s="18">
        <f>IF(A439="","",F438+D439-E439)</f>
        <v/>
      </c>
    </row>
    <row r="440">
      <c r="A440" s="16" t="n"/>
      <c r="B440" s="15" t="n"/>
      <c r="C440" s="15" t="n"/>
      <c r="D440" s="17" t="n"/>
      <c r="E440" s="17" t="n"/>
      <c r="F440" s="18">
        <f>IF(A440="","",F439+D440-E440)</f>
        <v/>
      </c>
    </row>
    <row r="441">
      <c r="A441" s="16" t="n"/>
      <c r="B441" s="15" t="n"/>
      <c r="C441" s="15" t="n"/>
      <c r="D441" s="17" t="n"/>
      <c r="E441" s="17" t="n"/>
      <c r="F441" s="18">
        <f>IF(A441="","",F440+D441-E441)</f>
        <v/>
      </c>
    </row>
    <row r="442">
      <c r="A442" s="16" t="n"/>
      <c r="B442" s="15" t="n"/>
      <c r="C442" s="15" t="n"/>
      <c r="D442" s="17" t="n"/>
      <c r="E442" s="17" t="n"/>
      <c r="F442" s="18">
        <f>IF(A442="","",F441+D442-E442)</f>
        <v/>
      </c>
    </row>
    <row r="443">
      <c r="A443" s="16" t="n"/>
      <c r="B443" s="15" t="n"/>
      <c r="C443" s="15" t="n"/>
      <c r="D443" s="17" t="n"/>
      <c r="E443" s="17" t="n"/>
      <c r="F443" s="18">
        <f>IF(A443="","",F442+D443-E443)</f>
        <v/>
      </c>
    </row>
    <row r="444">
      <c r="A444" s="16" t="n"/>
      <c r="B444" s="15" t="n"/>
      <c r="C444" s="15" t="n"/>
      <c r="D444" s="17" t="n"/>
      <c r="E444" s="17" t="n"/>
      <c r="F444" s="18">
        <f>IF(A444="","",F443+D444-E444)</f>
        <v/>
      </c>
    </row>
    <row r="445">
      <c r="A445" s="16" t="n"/>
      <c r="B445" s="15" t="n"/>
      <c r="C445" s="15" t="n"/>
      <c r="D445" s="17" t="n"/>
      <c r="E445" s="17" t="n"/>
      <c r="F445" s="18">
        <f>IF(A445="","",F444+D445-E445)</f>
        <v/>
      </c>
    </row>
    <row r="446">
      <c r="A446" s="16" t="n"/>
      <c r="B446" s="15" t="n"/>
      <c r="C446" s="15" t="n"/>
      <c r="D446" s="17" t="n"/>
      <c r="E446" s="17" t="n"/>
      <c r="F446" s="18">
        <f>IF(A446="","",F445+D446-E446)</f>
        <v/>
      </c>
    </row>
    <row r="447">
      <c r="A447" s="16" t="n"/>
      <c r="B447" s="15" t="n"/>
      <c r="C447" s="15" t="n"/>
      <c r="D447" s="17" t="n"/>
      <c r="E447" s="17" t="n"/>
      <c r="F447" s="18">
        <f>IF(A447="","",F446+D447-E447)</f>
        <v/>
      </c>
    </row>
    <row r="448">
      <c r="A448" s="16" t="n"/>
      <c r="B448" s="15" t="n"/>
      <c r="C448" s="15" t="n"/>
      <c r="D448" s="17" t="n"/>
      <c r="E448" s="17" t="n"/>
      <c r="F448" s="18">
        <f>IF(A448="","",F447+D448-E448)</f>
        <v/>
      </c>
    </row>
    <row r="449">
      <c r="A449" s="16" t="n"/>
      <c r="B449" s="15" t="n"/>
      <c r="C449" s="15" t="n"/>
      <c r="D449" s="17" t="n"/>
      <c r="E449" s="17" t="n"/>
      <c r="F449" s="18">
        <f>IF(A449="","",F448+D449-E449)</f>
        <v/>
      </c>
    </row>
    <row r="450">
      <c r="A450" s="16" t="n"/>
      <c r="B450" s="15" t="n"/>
      <c r="C450" s="15" t="n"/>
      <c r="D450" s="17" t="n"/>
      <c r="E450" s="17" t="n"/>
      <c r="F450" s="18">
        <f>IF(A450="","",F449+D450-E450)</f>
        <v/>
      </c>
    </row>
    <row r="451">
      <c r="A451" s="16" t="n"/>
      <c r="B451" s="15" t="n"/>
      <c r="C451" s="15" t="n"/>
      <c r="D451" s="17" t="n"/>
      <c r="E451" s="17" t="n"/>
      <c r="F451" s="18">
        <f>IF(A451="","",F450+D451-E451)</f>
        <v/>
      </c>
    </row>
    <row r="452">
      <c r="A452" s="16" t="n"/>
      <c r="B452" s="15" t="n"/>
      <c r="C452" s="15" t="n"/>
      <c r="D452" s="17" t="n"/>
      <c r="E452" s="17" t="n"/>
      <c r="F452" s="18">
        <f>IF(A452="","",F451+D452-E452)</f>
        <v/>
      </c>
    </row>
    <row r="453">
      <c r="A453" s="16" t="n"/>
      <c r="B453" s="15" t="n"/>
      <c r="C453" s="15" t="n"/>
      <c r="D453" s="17" t="n"/>
      <c r="E453" s="17" t="n"/>
      <c r="F453" s="18">
        <f>IF(A453="","",F452+D453-E453)</f>
        <v/>
      </c>
    </row>
    <row r="454">
      <c r="A454" s="16" t="n"/>
      <c r="B454" s="15" t="n"/>
      <c r="C454" s="15" t="n"/>
      <c r="D454" s="17" t="n"/>
      <c r="E454" s="17" t="n"/>
      <c r="F454" s="18">
        <f>IF(A454="","",F453+D454-E454)</f>
        <v/>
      </c>
    </row>
    <row r="455">
      <c r="A455" s="16" t="n"/>
      <c r="B455" s="15" t="n"/>
      <c r="C455" s="15" t="n"/>
      <c r="D455" s="17" t="n"/>
      <c r="E455" s="17" t="n"/>
      <c r="F455" s="18">
        <f>IF(A455="","",F454+D455-E455)</f>
        <v/>
      </c>
    </row>
    <row r="456">
      <c r="A456" s="16" t="n"/>
      <c r="B456" s="15" t="n"/>
      <c r="C456" s="15" t="n"/>
      <c r="D456" s="17" t="n"/>
      <c r="E456" s="17" t="n"/>
      <c r="F456" s="18">
        <f>IF(A456="","",F455+D456-E456)</f>
        <v/>
      </c>
    </row>
    <row r="457">
      <c r="A457" s="16" t="n"/>
      <c r="B457" s="15" t="n"/>
      <c r="C457" s="15" t="n"/>
      <c r="D457" s="17" t="n"/>
      <c r="E457" s="17" t="n"/>
      <c r="F457" s="18">
        <f>IF(A457="","",F456+D457-E457)</f>
        <v/>
      </c>
    </row>
    <row r="458">
      <c r="A458" s="16" t="n"/>
      <c r="B458" s="15" t="n"/>
      <c r="C458" s="15" t="n"/>
      <c r="D458" s="17" t="n"/>
      <c r="E458" s="17" t="n"/>
      <c r="F458" s="18">
        <f>IF(A458="","",F457+D458-E458)</f>
        <v/>
      </c>
    </row>
    <row r="459">
      <c r="A459" s="16" t="n"/>
      <c r="B459" s="15" t="n"/>
      <c r="C459" s="15" t="n"/>
      <c r="D459" s="17" t="n"/>
      <c r="E459" s="17" t="n"/>
      <c r="F459" s="18">
        <f>IF(A459="","",F458+D459-E459)</f>
        <v/>
      </c>
    </row>
    <row r="460">
      <c r="A460" s="16" t="n"/>
      <c r="B460" s="15" t="n"/>
      <c r="C460" s="15" t="n"/>
      <c r="D460" s="17" t="n"/>
      <c r="E460" s="17" t="n"/>
      <c r="F460" s="18">
        <f>IF(A460="","",F459+D460-E460)</f>
        <v/>
      </c>
    </row>
    <row r="461">
      <c r="A461" s="16" t="n"/>
      <c r="B461" s="15" t="n"/>
      <c r="C461" s="15" t="n"/>
      <c r="D461" s="17" t="n"/>
      <c r="E461" s="17" t="n"/>
      <c r="F461" s="18">
        <f>IF(A461="","",F460+D461-E461)</f>
        <v/>
      </c>
    </row>
    <row r="462">
      <c r="A462" s="16" t="n"/>
      <c r="B462" s="15" t="n"/>
      <c r="C462" s="15" t="n"/>
      <c r="D462" s="17" t="n"/>
      <c r="E462" s="17" t="n"/>
      <c r="F462" s="18">
        <f>IF(A462="","",F461+D462-E462)</f>
        <v/>
      </c>
    </row>
    <row r="463">
      <c r="A463" s="16" t="n"/>
      <c r="B463" s="15" t="n"/>
      <c r="C463" s="15" t="n"/>
      <c r="D463" s="17" t="n"/>
      <c r="E463" s="17" t="n"/>
      <c r="F463" s="18">
        <f>IF(A463="","",F462+D463-E463)</f>
        <v/>
      </c>
    </row>
    <row r="464">
      <c r="A464" s="16" t="n"/>
      <c r="B464" s="15" t="n"/>
      <c r="C464" s="15" t="n"/>
      <c r="D464" s="17" t="n"/>
      <c r="E464" s="17" t="n"/>
      <c r="F464" s="18">
        <f>IF(A464="","",F463+D464-E464)</f>
        <v/>
      </c>
    </row>
    <row r="465">
      <c r="A465" s="16" t="n"/>
      <c r="B465" s="15" t="n"/>
      <c r="C465" s="15" t="n"/>
      <c r="D465" s="17" t="n"/>
      <c r="E465" s="17" t="n"/>
      <c r="F465" s="18">
        <f>IF(A465="","",F464+D465-E465)</f>
        <v/>
      </c>
    </row>
    <row r="466">
      <c r="A466" s="16" t="n"/>
      <c r="B466" s="15" t="n"/>
      <c r="C466" s="15" t="n"/>
      <c r="D466" s="17" t="n"/>
      <c r="E466" s="17" t="n"/>
      <c r="F466" s="18">
        <f>IF(A466="","",F465+D466-E466)</f>
        <v/>
      </c>
    </row>
    <row r="467">
      <c r="A467" s="16" t="n"/>
      <c r="B467" s="15" t="n"/>
      <c r="C467" s="15" t="n"/>
      <c r="D467" s="17" t="n"/>
      <c r="E467" s="17" t="n"/>
      <c r="F467" s="18">
        <f>IF(A467="","",F466+D467-E467)</f>
        <v/>
      </c>
    </row>
    <row r="468">
      <c r="A468" s="16" t="n"/>
      <c r="B468" s="15" t="n"/>
      <c r="C468" s="15" t="n"/>
      <c r="D468" s="17" t="n"/>
      <c r="E468" s="17" t="n"/>
      <c r="F468" s="18">
        <f>IF(A468="","",F467+D468-E468)</f>
        <v/>
      </c>
    </row>
    <row r="469">
      <c r="A469" s="16" t="n"/>
      <c r="B469" s="15" t="n"/>
      <c r="C469" s="15" t="n"/>
      <c r="D469" s="17" t="n"/>
      <c r="E469" s="17" t="n"/>
      <c r="F469" s="18">
        <f>IF(A469="","",F468+D469-E469)</f>
        <v/>
      </c>
    </row>
    <row r="470">
      <c r="A470" s="16" t="n"/>
      <c r="B470" s="15" t="n"/>
      <c r="C470" s="15" t="n"/>
      <c r="D470" s="17" t="n"/>
      <c r="E470" s="17" t="n"/>
      <c r="F470" s="18">
        <f>IF(A470="","",F469+D470-E470)</f>
        <v/>
      </c>
    </row>
    <row r="471">
      <c r="A471" s="16" t="n"/>
      <c r="B471" s="15" t="n"/>
      <c r="C471" s="15" t="n"/>
      <c r="D471" s="17" t="n"/>
      <c r="E471" s="17" t="n"/>
      <c r="F471" s="18">
        <f>IF(A471="","",F470+D471-E471)</f>
        <v/>
      </c>
    </row>
    <row r="472">
      <c r="A472" s="16" t="n"/>
      <c r="B472" s="15" t="n"/>
      <c r="C472" s="15" t="n"/>
      <c r="D472" s="17" t="n"/>
      <c r="E472" s="17" t="n"/>
      <c r="F472" s="18">
        <f>IF(A472="","",F471+D472-E472)</f>
        <v/>
      </c>
    </row>
    <row r="473">
      <c r="A473" s="16" t="n"/>
      <c r="B473" s="15" t="n"/>
      <c r="C473" s="15" t="n"/>
      <c r="D473" s="17" t="n"/>
      <c r="E473" s="17" t="n"/>
      <c r="F473" s="18">
        <f>IF(A473="","",F472+D473-E473)</f>
        <v/>
      </c>
    </row>
    <row r="474">
      <c r="A474" s="16" t="n"/>
      <c r="B474" s="15" t="n"/>
      <c r="C474" s="15" t="n"/>
      <c r="D474" s="17" t="n"/>
      <c r="E474" s="17" t="n"/>
      <c r="F474" s="18">
        <f>IF(A474="","",F473+D474-E474)</f>
        <v/>
      </c>
    </row>
    <row r="475">
      <c r="A475" s="16" t="n"/>
      <c r="B475" s="15" t="n"/>
      <c r="C475" s="15" t="n"/>
      <c r="D475" s="17" t="n"/>
      <c r="E475" s="17" t="n"/>
      <c r="F475" s="18">
        <f>IF(A475="","",F474+D475-E475)</f>
        <v/>
      </c>
    </row>
    <row r="476">
      <c r="A476" s="16" t="n"/>
      <c r="B476" s="15" t="n"/>
      <c r="C476" s="15" t="n"/>
      <c r="D476" s="17" t="n"/>
      <c r="E476" s="17" t="n"/>
      <c r="F476" s="18">
        <f>IF(A476="","",F475+D476-E476)</f>
        <v/>
      </c>
    </row>
    <row r="477">
      <c r="A477" s="16" t="n"/>
      <c r="B477" s="15" t="n"/>
      <c r="C477" s="15" t="n"/>
      <c r="D477" s="17" t="n"/>
      <c r="E477" s="17" t="n"/>
      <c r="F477" s="18">
        <f>IF(A477="","",F476+D477-E477)</f>
        <v/>
      </c>
    </row>
    <row r="478">
      <c r="A478" s="16" t="n"/>
      <c r="B478" s="15" t="n"/>
      <c r="C478" s="15" t="n"/>
      <c r="D478" s="17" t="n"/>
      <c r="E478" s="17" t="n"/>
      <c r="F478" s="18">
        <f>IF(A478="","",F477+D478-E478)</f>
        <v/>
      </c>
    </row>
    <row r="479">
      <c r="A479" s="16" t="n"/>
      <c r="B479" s="15" t="n"/>
      <c r="C479" s="15" t="n"/>
      <c r="D479" s="17" t="n"/>
      <c r="E479" s="17" t="n"/>
      <c r="F479" s="18">
        <f>IF(A479="","",F478+D479-E479)</f>
        <v/>
      </c>
    </row>
    <row r="480">
      <c r="A480" s="16" t="n"/>
      <c r="B480" s="15" t="n"/>
      <c r="C480" s="15" t="n"/>
      <c r="D480" s="17" t="n"/>
      <c r="E480" s="17" t="n"/>
      <c r="F480" s="18">
        <f>IF(A480="","",F479+D480-E480)</f>
        <v/>
      </c>
    </row>
    <row r="481">
      <c r="A481" s="16" t="n"/>
      <c r="B481" s="15" t="n"/>
      <c r="C481" s="15" t="n"/>
      <c r="D481" s="17" t="n"/>
      <c r="E481" s="17" t="n"/>
      <c r="F481" s="18">
        <f>IF(A481="","",F480+D481-E481)</f>
        <v/>
      </c>
    </row>
    <row r="482">
      <c r="A482" s="16" t="n"/>
      <c r="B482" s="15" t="n"/>
      <c r="C482" s="15" t="n"/>
      <c r="D482" s="17" t="n"/>
      <c r="E482" s="17" t="n"/>
      <c r="F482" s="18">
        <f>IF(A482="","",F481+D482-E482)</f>
        <v/>
      </c>
    </row>
    <row r="483">
      <c r="A483" s="16" t="n"/>
      <c r="B483" s="15" t="n"/>
      <c r="C483" s="15" t="n"/>
      <c r="D483" s="17" t="n"/>
      <c r="E483" s="17" t="n"/>
      <c r="F483" s="18">
        <f>IF(A483="","",F482+D483-E483)</f>
        <v/>
      </c>
    </row>
    <row r="484">
      <c r="A484" s="16" t="n"/>
      <c r="B484" s="15" t="n"/>
      <c r="C484" s="15" t="n"/>
      <c r="D484" s="17" t="n"/>
      <c r="E484" s="17" t="n"/>
      <c r="F484" s="18">
        <f>IF(A484="","",F483+D484-E484)</f>
        <v/>
      </c>
    </row>
    <row r="485">
      <c r="A485" s="16" t="n"/>
      <c r="B485" s="15" t="n"/>
      <c r="C485" s="15" t="n"/>
      <c r="D485" s="17" t="n"/>
      <c r="E485" s="17" t="n"/>
      <c r="F485" s="18">
        <f>IF(A485="","",F484+D485-E485)</f>
        <v/>
      </c>
    </row>
    <row r="486">
      <c r="A486" s="16" t="n"/>
      <c r="B486" s="15" t="n"/>
      <c r="C486" s="15" t="n"/>
      <c r="D486" s="17" t="n"/>
      <c r="E486" s="17" t="n"/>
      <c r="F486" s="18">
        <f>IF(A486="","",F485+D486-E486)</f>
        <v/>
      </c>
    </row>
    <row r="487">
      <c r="A487" s="16" t="n"/>
      <c r="B487" s="15" t="n"/>
      <c r="C487" s="15" t="n"/>
      <c r="D487" s="17" t="n"/>
      <c r="E487" s="17" t="n"/>
      <c r="F487" s="18">
        <f>IF(A487="","",F486+D487-E487)</f>
        <v/>
      </c>
    </row>
    <row r="488">
      <c r="A488" s="16" t="n"/>
      <c r="B488" s="15" t="n"/>
      <c r="C488" s="15" t="n"/>
      <c r="D488" s="17" t="n"/>
      <c r="E488" s="17" t="n"/>
      <c r="F488" s="18">
        <f>IF(A488="","",F487+D488-E488)</f>
        <v/>
      </c>
    </row>
    <row r="489">
      <c r="A489" s="16" t="n"/>
      <c r="B489" s="15" t="n"/>
      <c r="C489" s="15" t="n"/>
      <c r="D489" s="17" t="n"/>
      <c r="E489" s="17" t="n"/>
      <c r="F489" s="18">
        <f>IF(A489="","",F488+D489-E489)</f>
        <v/>
      </c>
    </row>
    <row r="490">
      <c r="A490" s="16" t="n"/>
      <c r="B490" s="15" t="n"/>
      <c r="C490" s="15" t="n"/>
      <c r="D490" s="17" t="n"/>
      <c r="E490" s="17" t="n"/>
      <c r="F490" s="18">
        <f>IF(A490="","",F489+D490-E490)</f>
        <v/>
      </c>
    </row>
    <row r="491">
      <c r="A491" s="16" t="n"/>
      <c r="B491" s="15" t="n"/>
      <c r="C491" s="15" t="n"/>
      <c r="D491" s="17" t="n"/>
      <c r="E491" s="17" t="n"/>
      <c r="F491" s="18">
        <f>IF(A491="","",F490+D491-E491)</f>
        <v/>
      </c>
    </row>
    <row r="492">
      <c r="A492" s="16" t="n"/>
      <c r="B492" s="15" t="n"/>
      <c r="C492" s="15" t="n"/>
      <c r="D492" s="17" t="n"/>
      <c r="E492" s="17" t="n"/>
      <c r="F492" s="18">
        <f>IF(A492="","",F491+D492-E492)</f>
        <v/>
      </c>
    </row>
    <row r="493">
      <c r="A493" s="16" t="n"/>
      <c r="B493" s="15" t="n"/>
      <c r="C493" s="15" t="n"/>
      <c r="D493" s="17" t="n"/>
      <c r="E493" s="17" t="n"/>
      <c r="F493" s="18">
        <f>IF(A493="","",F492+D493-E493)</f>
        <v/>
      </c>
    </row>
    <row r="494">
      <c r="A494" s="16" t="n"/>
      <c r="B494" s="15" t="n"/>
      <c r="C494" s="15" t="n"/>
      <c r="D494" s="17" t="n"/>
      <c r="E494" s="17" t="n"/>
      <c r="F494" s="18">
        <f>IF(A494="","",F493+D494-E494)</f>
        <v/>
      </c>
    </row>
    <row r="495">
      <c r="A495" s="16" t="n"/>
      <c r="B495" s="15" t="n"/>
      <c r="C495" s="15" t="n"/>
      <c r="D495" s="17" t="n"/>
      <c r="E495" s="17" t="n"/>
      <c r="F495" s="18">
        <f>IF(A495="","",F494+D495-E495)</f>
        <v/>
      </c>
    </row>
    <row r="496">
      <c r="A496" s="16" t="n"/>
      <c r="B496" s="15" t="n"/>
      <c r="C496" s="15" t="n"/>
      <c r="D496" s="17" t="n"/>
      <c r="E496" s="17" t="n"/>
      <c r="F496" s="18">
        <f>IF(A496="","",F495+D496-E496)</f>
        <v/>
      </c>
    </row>
    <row r="497">
      <c r="A497" s="16" t="n"/>
      <c r="B497" s="15" t="n"/>
      <c r="C497" s="15" t="n"/>
      <c r="D497" s="17" t="n"/>
      <c r="E497" s="17" t="n"/>
      <c r="F497" s="18">
        <f>IF(A497="","",F496+D497-E497)</f>
        <v/>
      </c>
    </row>
    <row r="498">
      <c r="A498" s="16" t="n"/>
      <c r="B498" s="15" t="n"/>
      <c r="C498" s="15" t="n"/>
      <c r="D498" s="17" t="n"/>
      <c r="E498" s="17" t="n"/>
      <c r="F498" s="18">
        <f>IF(A498="","",F497+D498-E498)</f>
        <v/>
      </c>
    </row>
    <row r="499">
      <c r="A499" s="16" t="n"/>
      <c r="B499" s="15" t="n"/>
      <c r="C499" s="15" t="n"/>
      <c r="D499" s="17" t="n"/>
      <c r="E499" s="17" t="n"/>
      <c r="F499" s="18">
        <f>IF(A499="","",F498+D499-E499)</f>
        <v/>
      </c>
    </row>
    <row r="500">
      <c r="A500" s="16" t="n"/>
      <c r="B500" s="15" t="n"/>
      <c r="C500" s="15" t="n"/>
      <c r="D500" s="17" t="n"/>
      <c r="E500" s="17" t="n"/>
      <c r="F500" s="18">
        <f>IF(A500="","",F499+D500-E500)</f>
        <v/>
      </c>
    </row>
  </sheetData>
  <mergeCells count="1">
    <mergeCell ref="H6:I8"/>
  </mergeCells>
  <conditionalFormatting sqref="I4">
    <cfRule type="expression" priority="1" dxfId="2">
      <formula>AND(ISNUMBER(I4),ABS(I4)&gt;0.005)</formula>
    </cfRule>
    <cfRule type="expression" priority="2" dxfId="3">
      <formula>AND(ISNUMBER(I4),ABS(I4)&lt;=0.005)</formula>
    </cfRule>
  </conditionalFormatting>
  <dataValidations count="2">
    <dataValidation sqref="A2:A500" showDropDown="0" showInputMessage="0" showErrorMessage="0" allowBlank="1" errorTitle="Date outside the month" error="Enter a date inside the month set on Summary (cells B2 and B3)." type="date" operator="between">
      <formula1>Summary!$B$2</formula1>
      <formula2>Summary!$B$3</formula2>
    </dataValidation>
    <dataValidation sqref="D2:E500" showDropDown="0" showInputMessage="0" showErrorMessage="0" allowBlank="1" errorTitle="Invalid entry" error="Enter 0 or more." type="decimal" operator="greaterThanOrEqual">
      <formula1>0</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7.xml><?xml version="1.0" encoding="utf-8"?>
<worksheet xmlns="http://schemas.openxmlformats.org/spreadsheetml/2006/main">
  <sheetPr>
    <tabColor rgb="000F4C3A"/>
    <outlinePr summaryBelow="1" summaryRight="1"/>
    <pageSetUpPr fitToPage="1"/>
  </sheetPr>
  <dimension ref="A1:I500"/>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62" customWidth="1" min="3" max="3"/>
    <col width="14" customWidth="1" min="4" max="4"/>
    <col width="14" customWidth="1" min="5" max="5"/>
    <col width="15" customWidth="1" min="6" max="6"/>
    <col width="3" customWidth="1" min="7" max="7"/>
    <col width="50" customWidth="1" min="8" max="8"/>
    <col width="16" customWidth="1" min="9" max="9"/>
  </cols>
  <sheetData>
    <row r="1" ht="32" customHeight="1">
      <c r="A1" s="9" t="inlineStr">
        <is>
          <t>Date</t>
        </is>
      </c>
      <c r="B1" s="9" t="inlineStr">
        <is>
          <t>Ref</t>
        </is>
      </c>
      <c r="C1" s="9" t="inlineStr">
        <is>
          <t>Description</t>
        </is>
      </c>
      <c r="D1" s="9" t="inlineStr">
        <is>
          <t>Deposits</t>
        </is>
      </c>
      <c r="E1" s="9" t="inlineStr">
        <is>
          <t>Payments</t>
        </is>
      </c>
      <c r="F1" s="9" t="inlineStr">
        <is>
          <t>Balance</t>
        </is>
      </c>
      <c r="H1" s="9" t="inlineStr">
        <is>
          <t>Bank reconciliation</t>
        </is>
      </c>
      <c r="I1" s="9" t="inlineStr">
        <is>
          <t>ETB</t>
        </is>
      </c>
    </row>
    <row r="2">
      <c r="A2" s="16" t="n">
        <v>46336</v>
      </c>
      <c r="B2" s="15" t="inlineStr">
        <is>
          <t>OPEN</t>
        </is>
      </c>
      <c r="C2" s="15" t="inlineStr">
        <is>
          <t>Opening balance</t>
        </is>
      </c>
      <c r="D2" s="17" t="n">
        <v>0</v>
      </c>
      <c r="E2" s="17" t="n"/>
      <c r="F2" s="18">
        <f>D2-E2</f>
        <v/>
      </c>
      <c r="H2" s="5" t="inlineStr">
        <is>
          <t>Bank reconciliation at</t>
        </is>
      </c>
      <c r="I2" s="16" t="n">
        <v>46365</v>
      </c>
    </row>
    <row r="3">
      <c r="A3" s="16" t="n">
        <v>46336</v>
      </c>
      <c r="B3" s="15" t="inlineStr">
        <is>
          <t>BA-REL</t>
        </is>
      </c>
      <c r="C3" s="15" t="inlineStr">
        <is>
          <t>Share capital released from blocked account</t>
        </is>
      </c>
      <c r="D3" s="17" t="n">
        <v>600000</v>
      </c>
      <c r="E3" s="17" t="n"/>
      <c r="F3" s="18">
        <f>IF(A3="","",F2+D3-E3)</f>
        <v/>
      </c>
      <c r="H3" s="5" t="inlineStr">
        <is>
          <t>Balance per bank statement</t>
        </is>
      </c>
      <c r="I3" s="17" t="n">
        <v>395530</v>
      </c>
    </row>
    <row r="4">
      <c r="A4" s="16" t="n">
        <v>46336</v>
      </c>
      <c r="B4" s="15" t="inlineStr">
        <is>
          <t>WD-001</t>
        </is>
      </c>
      <c r="C4" s="15" t="inlineStr">
        <is>
          <t>Cash withdrawal for change float and petty cash</t>
        </is>
      </c>
      <c r="D4" s="17" t="n"/>
      <c r="E4" s="17" t="n">
        <v>8000</v>
      </c>
      <c r="F4" s="18">
        <f>IF(A4="","",F3+D4-E4)</f>
        <v/>
      </c>
      <c r="H4" s="5" t="inlineStr">
        <is>
          <t>Add: deposits in transit (DS-08, credited 2026-12-10)</t>
        </is>
      </c>
      <c r="I4" s="17" t="n">
        <v>16540</v>
      </c>
    </row>
    <row r="5">
      <c r="A5" s="16" t="n">
        <v>46336</v>
      </c>
      <c r="B5" s="15" t="inlineStr">
        <is>
          <t>INV-0457</t>
        </is>
      </c>
      <c r="C5" s="15" t="inlineStr">
        <is>
          <t>Hawassa Office Machines PLC: Digital copier and large-format printer (net of withholding ETB 6,600)</t>
        </is>
      </c>
      <c r="D5" s="17" t="n"/>
      <c r="E5" s="17" t="n">
        <v>246400</v>
      </c>
      <c r="F5" s="18">
        <f>IF(A5="","",F4+D5-E5)</f>
        <v/>
      </c>
      <c r="H5" s="5" t="inlineStr">
        <is>
          <t>Less: outstanding checks (No. 000004, Tabor Paper)</t>
        </is>
      </c>
      <c r="I5" s="17" t="n">
        <v>18400</v>
      </c>
    </row>
    <row r="6">
      <c r="A6" s="16" t="n">
        <v>46336</v>
      </c>
      <c r="B6" s="15" t="inlineStr">
        <is>
          <t>RCT-112</t>
        </is>
      </c>
      <c r="C6" s="15" t="inlineStr">
        <is>
          <t>Ato Bekele Haile (landlord): Shop rent, Hidar</t>
        </is>
      </c>
      <c r="D6" s="17" t="n"/>
      <c r="E6" s="17" t="n">
        <v>25000</v>
      </c>
      <c r="F6" s="18">
        <f>IF(A6="","",F5+D6-E6)</f>
        <v/>
      </c>
      <c r="H6" s="5" t="inlineStr">
        <is>
          <t>Adjusted bank balance</t>
        </is>
      </c>
      <c r="I6" s="18">
        <f>I3+I4-I5</f>
        <v/>
      </c>
    </row>
    <row r="7">
      <c r="A7" s="16" t="n">
        <v>46337</v>
      </c>
      <c r="B7" s="15" t="inlineStr">
        <is>
          <t>INV-2231</t>
        </is>
      </c>
      <c r="C7" s="15" t="inlineStr">
        <is>
          <t>Tabor Paper and Supplies PLC: A4 paper and toner</t>
        </is>
      </c>
      <c r="D7" s="17" t="n"/>
      <c r="E7" s="17" t="n">
        <v>18400</v>
      </c>
      <c r="F7" s="18">
        <f>IF(A7="","",F6+D7-E7)</f>
        <v/>
      </c>
      <c r="H7" s="5" t="inlineStr">
        <is>
          <t>Balance per bank book</t>
        </is>
      </c>
      <c r="I7" s="18">
        <f>SUM(D2:D500)-SUM(E2:E500)</f>
        <v/>
      </c>
    </row>
    <row r="8">
      <c r="A8" s="16" t="n">
        <v>46337</v>
      </c>
      <c r="B8" s="15" t="inlineStr">
        <is>
          <t>INV-0918</t>
        </is>
      </c>
      <c r="C8" s="15" t="inlineStr">
        <is>
          <t>Sidama Stationery Wholesale PLC: Opening stationery stock</t>
        </is>
      </c>
      <c r="D8" s="17" t="n"/>
      <c r="E8" s="17" t="n">
        <v>16100</v>
      </c>
      <c r="F8" s="18">
        <f>IF(A8="","",F7+D8-E8)</f>
        <v/>
      </c>
      <c r="H8" s="5" t="inlineStr">
        <is>
          <t>Difference (must be 0)</t>
        </is>
      </c>
      <c r="I8" s="23">
        <f>I6-I7</f>
        <v/>
      </c>
    </row>
    <row r="9">
      <c r="A9" s="16" t="n">
        <v>46337</v>
      </c>
      <c r="B9" s="15" t="inlineStr">
        <is>
          <t>INV-0076</t>
        </is>
      </c>
      <c r="C9" s="15" t="inlineStr">
        <is>
          <t>Lakeside Signs and Media: Shop signboard and launch flyers</t>
        </is>
      </c>
      <c r="D9" s="17" t="n"/>
      <c r="E9" s="17" t="n">
        <v>9775</v>
      </c>
      <c r="F9" s="18">
        <f>IF(A9="","",F8+D9-E9)</f>
        <v/>
      </c>
    </row>
    <row r="10">
      <c r="A10" s="16" t="n">
        <v>46338</v>
      </c>
      <c r="B10" s="15" t="inlineStr">
        <is>
          <t>DSR-1211</t>
        </is>
      </c>
      <c r="C10" s="15" t="inlineStr">
        <is>
          <t>Transfer and mobile receipts per daily sales report</t>
        </is>
      </c>
      <c r="D10" s="17" t="n">
        <v>2950</v>
      </c>
      <c r="E10" s="17" t="n"/>
      <c r="F10" s="18">
        <f>IF(A10="","",F9+D10-E10)</f>
        <v/>
      </c>
      <c r="H10" s="24" t="inlineStr">
        <is>
          <t>Before reconciling, record in this book (and in Expenses) any charges or interest that appear only on the statement. In Hidar: service and SMS charges ETB 185.00 (row BS-HIDAR). Bank book balance before recording them was 393,855.00.</t>
        </is>
      </c>
    </row>
    <row r="11">
      <c r="A11" s="16" t="n">
        <v>46339</v>
      </c>
      <c r="B11" s="15" t="inlineStr">
        <is>
          <t>DSR-1311</t>
        </is>
      </c>
      <c r="C11" s="15" t="inlineStr">
        <is>
          <t>Transfer and mobile receipts per daily sales report</t>
        </is>
      </c>
      <c r="D11" s="17" t="n">
        <v>2510</v>
      </c>
      <c r="E11" s="17" t="n"/>
      <c r="F11" s="18">
        <f>IF(A11="","",F10+D11-E11)</f>
        <v/>
      </c>
    </row>
    <row r="12">
      <c r="A12" s="16" t="n">
        <v>46340</v>
      </c>
      <c r="B12" s="15" t="inlineStr">
        <is>
          <t>DSR-1411</t>
        </is>
      </c>
      <c r="C12" s="15" t="inlineStr">
        <is>
          <t>Transfer and mobile receipts per daily sales report</t>
        </is>
      </c>
      <c r="D12" s="17" t="n">
        <v>2160</v>
      </c>
      <c r="E12" s="17" t="n"/>
      <c r="F12" s="18">
        <f>IF(A12="","",F11+D12-E12)</f>
        <v/>
      </c>
    </row>
    <row r="13">
      <c r="A13" s="16" t="n">
        <v>46340</v>
      </c>
      <c r="B13" s="15" t="inlineStr">
        <is>
          <t>DS-01</t>
        </is>
      </c>
      <c r="C13" s="15" t="inlineStr">
        <is>
          <t>Cash deposit</t>
        </is>
      </c>
      <c r="D13" s="17" t="n">
        <v>16040</v>
      </c>
      <c r="E13" s="17" t="n"/>
      <c r="F13" s="18">
        <f>IF(A13="","",F12+D13-E13)</f>
        <v/>
      </c>
    </row>
    <row r="14">
      <c r="A14" s="16" t="n">
        <v>46342</v>
      </c>
      <c r="B14" s="15" t="inlineStr">
        <is>
          <t>DSR-1611</t>
        </is>
      </c>
      <c r="C14" s="15" t="inlineStr">
        <is>
          <t>Transfer and mobile receipts per daily sales report</t>
        </is>
      </c>
      <c r="D14" s="17" t="n">
        <v>2950</v>
      </c>
      <c r="E14" s="17" t="n"/>
      <c r="F14" s="18">
        <f>IF(A14="","",F13+D14-E14)</f>
        <v/>
      </c>
    </row>
    <row r="15">
      <c r="A15" s="16" t="n">
        <v>46342</v>
      </c>
      <c r="B15" s="15" t="inlineStr">
        <is>
          <t>INV-5520</t>
        </is>
      </c>
      <c r="C15" s="15" t="inlineStr">
        <is>
          <t>Telecom shop: Internet and phone package</t>
        </is>
      </c>
      <c r="D15" s="17" t="n"/>
      <c r="E15" s="17" t="n">
        <v>1725</v>
      </c>
      <c r="F15" s="18">
        <f>IF(A15="","",F14+D15-E15)</f>
        <v/>
      </c>
    </row>
    <row r="16">
      <c r="A16" s="16" t="n">
        <v>46343</v>
      </c>
      <c r="B16" s="15" t="inlineStr">
        <is>
          <t>DSR-1711</t>
        </is>
      </c>
      <c r="C16" s="15" t="inlineStr">
        <is>
          <t>Transfer and mobile receipts per daily sales report</t>
        </is>
      </c>
      <c r="D16" s="17" t="n">
        <v>1800</v>
      </c>
      <c r="E16" s="17" t="n"/>
      <c r="F16" s="18">
        <f>IF(A16="","",F15+D16-E16)</f>
        <v/>
      </c>
    </row>
    <row r="17">
      <c r="A17" s="16" t="n">
        <v>46344</v>
      </c>
      <c r="B17" s="15" t="inlineStr">
        <is>
          <t>INV-0001</t>
        </is>
      </c>
      <c r="C17" s="15" t="inlineStr">
        <is>
          <t>Transfer received: Wedding invitation cards, Ato Henok Tadesse</t>
        </is>
      </c>
      <c r="D17" s="17" t="n">
        <v>8050</v>
      </c>
      <c r="E17" s="17" t="n"/>
      <c r="F17" s="18">
        <f>IF(A17="","",F16+D17-E17)</f>
        <v/>
      </c>
    </row>
    <row r="18">
      <c r="A18" s="16" t="n">
        <v>46344</v>
      </c>
      <c r="B18" s="15" t="inlineStr">
        <is>
          <t>DSR-1811</t>
        </is>
      </c>
      <c r="C18" s="15" t="inlineStr">
        <is>
          <t>Transfer and mobile receipts per daily sales report</t>
        </is>
      </c>
      <c r="D18" s="17" t="n">
        <v>1810</v>
      </c>
      <c r="E18" s="17" t="n"/>
      <c r="F18" s="18">
        <f>IF(A18="","",F17+D18-E18)</f>
        <v/>
      </c>
    </row>
    <row r="19">
      <c r="A19" s="16" t="n">
        <v>46344</v>
      </c>
      <c r="B19" s="15" t="inlineStr">
        <is>
          <t>DS-02</t>
        </is>
      </c>
      <c r="C19" s="15" t="inlineStr">
        <is>
          <t>Cash deposit</t>
        </is>
      </c>
      <c r="D19" s="17" t="n">
        <v>16420</v>
      </c>
      <c r="E19" s="17" t="n"/>
      <c r="F19" s="18">
        <f>IF(A19="","",F18+D19-E19)</f>
        <v/>
      </c>
    </row>
    <row r="20">
      <c r="A20" s="16" t="n">
        <v>46345</v>
      </c>
      <c r="B20" s="15" t="inlineStr">
        <is>
          <t>DSR-1911</t>
        </is>
      </c>
      <c r="C20" s="15" t="inlineStr">
        <is>
          <t>Transfer and mobile receipts per daily sales report</t>
        </is>
      </c>
      <c r="D20" s="17" t="n">
        <v>2410</v>
      </c>
      <c r="E20" s="17" t="n"/>
      <c r="F20" s="18">
        <f>IF(A20="","",F19+D20-E20)</f>
        <v/>
      </c>
    </row>
    <row r="21">
      <c r="A21" s="16" t="n">
        <v>46346</v>
      </c>
      <c r="B21" s="15" t="inlineStr">
        <is>
          <t>DSR-2011</t>
        </is>
      </c>
      <c r="C21" s="15" t="inlineStr">
        <is>
          <t>Transfer and mobile receipts per daily sales report</t>
        </is>
      </c>
      <c r="D21" s="17" t="n">
        <v>2900</v>
      </c>
      <c r="E21" s="17" t="n"/>
      <c r="F21" s="18">
        <f>IF(A21="","",F20+D21-E21)</f>
        <v/>
      </c>
    </row>
    <row r="22">
      <c r="A22" s="16" t="n">
        <v>46347</v>
      </c>
      <c r="B22" s="15" t="inlineStr">
        <is>
          <t>DSR-2111</t>
        </is>
      </c>
      <c r="C22" s="15" t="inlineStr">
        <is>
          <t>Transfer and mobile receipts per daily sales report</t>
        </is>
      </c>
      <c r="D22" s="17" t="n">
        <v>1730</v>
      </c>
      <c r="E22" s="17" t="n"/>
      <c r="F22" s="18">
        <f>IF(A22="","",F21+D22-E22)</f>
        <v/>
      </c>
    </row>
    <row r="23">
      <c r="A23" s="16" t="n">
        <v>46347</v>
      </c>
      <c r="B23" s="15" t="inlineStr">
        <is>
          <t>DS-03</t>
        </is>
      </c>
      <c r="C23" s="15" t="inlineStr">
        <is>
          <t>Cash deposit</t>
        </is>
      </c>
      <c r="D23" s="17" t="n">
        <v>17110</v>
      </c>
      <c r="E23" s="17" t="n"/>
      <c r="F23" s="18">
        <f>IF(A23="","",F22+D23-E23)</f>
        <v/>
      </c>
    </row>
    <row r="24">
      <c r="A24" s="16" t="n">
        <v>46349</v>
      </c>
      <c r="B24" s="15" t="inlineStr">
        <is>
          <t>DSR-2311</t>
        </is>
      </c>
      <c r="C24" s="15" t="inlineStr">
        <is>
          <t>Transfer and mobile receipts per daily sales report</t>
        </is>
      </c>
      <c r="D24" s="17" t="n">
        <v>1450</v>
      </c>
      <c r="E24" s="17" t="n"/>
      <c r="F24" s="18">
        <f>IF(A24="","",F23+D24-E24)</f>
        <v/>
      </c>
    </row>
    <row r="25">
      <c r="A25" s="16" t="n">
        <v>46350</v>
      </c>
      <c r="B25" s="15" t="inlineStr">
        <is>
          <t>DSR-2411</t>
        </is>
      </c>
      <c r="C25" s="15" t="inlineStr">
        <is>
          <t>Transfer and mobile receipts per daily sales report</t>
        </is>
      </c>
      <c r="D25" s="17" t="n">
        <v>1820</v>
      </c>
      <c r="E25" s="17" t="n"/>
      <c r="F25" s="18">
        <f>IF(A25="","",F24+D25-E25)</f>
        <v/>
      </c>
    </row>
    <row r="26">
      <c r="A26" s="16" t="n">
        <v>46350</v>
      </c>
      <c r="B26" s="15" t="inlineStr">
        <is>
          <t>INV-2290</t>
        </is>
      </c>
      <c r="C26" s="15" t="inlineStr">
        <is>
          <t>Tabor Paper and Supplies PLC: A4 paper and toner</t>
        </is>
      </c>
      <c r="D26" s="17" t="n"/>
      <c r="E26" s="17" t="n">
        <v>18400</v>
      </c>
      <c r="F26" s="18">
        <f>IF(A26="","",F25+D26-E26)</f>
        <v/>
      </c>
    </row>
    <row r="27">
      <c r="A27" s="16" t="n">
        <v>46351</v>
      </c>
      <c r="B27" s="15" t="inlineStr">
        <is>
          <t>DSR-2511</t>
        </is>
      </c>
      <c r="C27" s="15" t="inlineStr">
        <is>
          <t>Transfer and mobile receipts per daily sales report</t>
        </is>
      </c>
      <c r="D27" s="17" t="n">
        <v>2350</v>
      </c>
      <c r="E27" s="17" t="n"/>
      <c r="F27" s="18">
        <f>IF(A27="","",F26+D27-E27)</f>
        <v/>
      </c>
    </row>
    <row r="28">
      <c r="A28" s="16" t="n">
        <v>46351</v>
      </c>
      <c r="B28" s="15" t="inlineStr">
        <is>
          <t>DS-04</t>
        </is>
      </c>
      <c r="C28" s="15" t="inlineStr">
        <is>
          <t>Cash deposit</t>
        </is>
      </c>
      <c r="D28" s="17" t="n">
        <v>17610</v>
      </c>
      <c r="E28" s="17" t="n"/>
      <c r="F28" s="18">
        <f>IF(A28="","",F27+D28-E28)</f>
        <v/>
      </c>
    </row>
    <row r="29">
      <c r="A29" s="16" t="n">
        <v>46352</v>
      </c>
      <c r="B29" s="15" t="inlineStr">
        <is>
          <t>DSR-2611</t>
        </is>
      </c>
      <c r="C29" s="15" t="inlineStr">
        <is>
          <t>Transfer and mobile receipts per daily sales report</t>
        </is>
      </c>
      <c r="D29" s="17" t="n">
        <v>1910</v>
      </c>
      <c r="E29" s="17" t="n"/>
      <c r="F29" s="18">
        <f>IF(A29="","",F28+D29-E29)</f>
        <v/>
      </c>
    </row>
    <row r="30">
      <c r="A30" s="16" t="n">
        <v>46353</v>
      </c>
      <c r="B30" s="15" t="inlineStr">
        <is>
          <t>INV-0002</t>
        </is>
      </c>
      <c r="C30" s="15" t="inlineStr">
        <is>
          <t>Transfer received: Exam booklet printing, Selam Tutorial Center</t>
        </is>
      </c>
      <c r="D30" s="17" t="n">
        <v>9200</v>
      </c>
      <c r="E30" s="17" t="n"/>
      <c r="F30" s="18">
        <f>IF(A30="","",F29+D30-E30)</f>
        <v/>
      </c>
    </row>
    <row r="31">
      <c r="A31" s="16" t="n">
        <v>46353</v>
      </c>
      <c r="B31" s="15" t="inlineStr">
        <is>
          <t>DSR-2711</t>
        </is>
      </c>
      <c r="C31" s="15" t="inlineStr">
        <is>
          <t>Transfer and mobile receipts per daily sales report</t>
        </is>
      </c>
      <c r="D31" s="17" t="n">
        <v>1800</v>
      </c>
      <c r="E31" s="17" t="n"/>
      <c r="F31" s="18">
        <f>IF(A31="","",F30+D31-E31)</f>
        <v/>
      </c>
    </row>
    <row r="32">
      <c r="A32" s="16" t="n">
        <v>46354</v>
      </c>
      <c r="B32" s="15" t="inlineStr">
        <is>
          <t>DSR-2811</t>
        </is>
      </c>
      <c r="C32" s="15" t="inlineStr">
        <is>
          <t>Transfer and mobile receipts per daily sales report</t>
        </is>
      </c>
      <c r="D32" s="17" t="n">
        <v>2090</v>
      </c>
      <c r="E32" s="17" t="n"/>
      <c r="F32" s="18">
        <f>IF(A32="","",F31+D32-E32)</f>
        <v/>
      </c>
    </row>
    <row r="33">
      <c r="A33" s="16" t="n">
        <v>46354</v>
      </c>
      <c r="B33" s="15" t="inlineStr">
        <is>
          <t>DS-05</t>
        </is>
      </c>
      <c r="C33" s="15" t="inlineStr">
        <is>
          <t>Cash deposit</t>
        </is>
      </c>
      <c r="D33" s="17" t="n">
        <v>7690</v>
      </c>
      <c r="E33" s="17" t="n"/>
      <c r="F33" s="18">
        <f>IF(A33="","",F32+D33-E33)</f>
        <v/>
      </c>
    </row>
    <row r="34">
      <c r="A34" s="16" t="n">
        <v>46356</v>
      </c>
      <c r="B34" s="15" t="inlineStr">
        <is>
          <t>DSR-3011</t>
        </is>
      </c>
      <c r="C34" s="15" t="inlineStr">
        <is>
          <t>Transfer and mobile receipts per daily sales report</t>
        </is>
      </c>
      <c r="D34" s="17" t="n">
        <v>3220</v>
      </c>
      <c r="E34" s="17" t="n"/>
      <c r="F34" s="18">
        <f>IF(A34="","",F33+D34-E34)</f>
        <v/>
      </c>
    </row>
    <row r="35">
      <c r="A35" s="16" t="n">
        <v>46357</v>
      </c>
      <c r="B35" s="15" t="inlineStr">
        <is>
          <t>DSR-0112</t>
        </is>
      </c>
      <c r="C35" s="15" t="inlineStr">
        <is>
          <t>Transfer and mobile receipts per daily sales report</t>
        </is>
      </c>
      <c r="D35" s="17" t="n">
        <v>1910</v>
      </c>
      <c r="E35" s="17" t="n"/>
      <c r="F35" s="18">
        <f>IF(A35="","",F34+D35-E35)</f>
        <v/>
      </c>
    </row>
    <row r="36">
      <c r="A36" s="16" t="n">
        <v>46357</v>
      </c>
      <c r="B36" s="15" t="inlineStr">
        <is>
          <t>INV-0977</t>
        </is>
      </c>
      <c r="C36" s="15" t="inlineStr">
        <is>
          <t>Sidama Stationery Wholesale PLC: Stationery restock</t>
        </is>
      </c>
      <c r="D36" s="17" t="n"/>
      <c r="E36" s="17" t="n">
        <v>10350</v>
      </c>
      <c r="F36" s="18">
        <f>IF(A36="","",F35+D36-E36)</f>
        <v/>
      </c>
    </row>
    <row r="37">
      <c r="A37" s="16" t="n">
        <v>46358</v>
      </c>
      <c r="B37" s="15" t="inlineStr">
        <is>
          <t>DSR-0212</t>
        </is>
      </c>
      <c r="C37" s="15" t="inlineStr">
        <is>
          <t>Transfer and mobile receipts per daily sales report</t>
        </is>
      </c>
      <c r="D37" s="17" t="n">
        <v>2010</v>
      </c>
      <c r="E37" s="17" t="n"/>
      <c r="F37" s="18">
        <f>IF(A37="","",F36+D37-E37)</f>
        <v/>
      </c>
    </row>
    <row r="38">
      <c r="A38" s="16" t="n">
        <v>46358</v>
      </c>
      <c r="B38" s="15" t="inlineStr">
        <is>
          <t>DS-06</t>
        </is>
      </c>
      <c r="C38" s="15" t="inlineStr">
        <is>
          <t>Cash deposit</t>
        </is>
      </c>
      <c r="D38" s="17" t="n">
        <v>15160</v>
      </c>
      <c r="E38" s="17" t="n"/>
      <c r="F38" s="18">
        <f>IF(A38="","",F37+D38-E38)</f>
        <v/>
      </c>
    </row>
    <row r="39">
      <c r="A39" s="16" t="n">
        <v>46359</v>
      </c>
      <c r="B39" s="15" t="inlineStr">
        <is>
          <t>INV-0003</t>
        </is>
      </c>
      <c r="C39" s="15" t="inlineStr">
        <is>
          <t>Transfer received: Graduation banners and photo prints, Wro. Almaz Kebede</t>
        </is>
      </c>
      <c r="D39" s="17" t="n">
        <v>11500</v>
      </c>
      <c r="E39" s="17" t="n"/>
      <c r="F39" s="18">
        <f>IF(A39="","",F38+D39-E39)</f>
        <v/>
      </c>
    </row>
    <row r="40">
      <c r="A40" s="16" t="n">
        <v>46359</v>
      </c>
      <c r="B40" s="15" t="inlineStr">
        <is>
          <t>DSR-0312</t>
        </is>
      </c>
      <c r="C40" s="15" t="inlineStr">
        <is>
          <t>Transfer and mobile receipts per daily sales report</t>
        </is>
      </c>
      <c r="D40" s="17" t="n">
        <v>2240</v>
      </c>
      <c r="E40" s="17" t="n"/>
      <c r="F40" s="18">
        <f>IF(A40="","",F39+D40-E40)</f>
        <v/>
      </c>
    </row>
    <row r="41">
      <c r="A41" s="16" t="n">
        <v>46360</v>
      </c>
      <c r="B41" s="15" t="inlineStr">
        <is>
          <t>DSR-0412</t>
        </is>
      </c>
      <c r="C41" s="15" t="inlineStr">
        <is>
          <t>Transfer and mobile receipts per daily sales report</t>
        </is>
      </c>
      <c r="D41" s="17" t="n">
        <v>2480</v>
      </c>
      <c r="E41" s="17" t="n"/>
      <c r="F41" s="18">
        <f>IF(A41="","",F40+D41-E41)</f>
        <v/>
      </c>
    </row>
    <row r="42">
      <c r="A42" s="16" t="n">
        <v>46360</v>
      </c>
      <c r="B42" s="15" t="inlineStr">
        <is>
          <t>INV-7781</t>
        </is>
      </c>
      <c r="C42" s="15" t="inlineStr">
        <is>
          <t>Utility bills: Electricity and water bill</t>
        </is>
      </c>
      <c r="D42" s="17" t="n"/>
      <c r="E42" s="17" t="n">
        <v>3680</v>
      </c>
      <c r="F42" s="18">
        <f>IF(A42="","",F41+D42-E42)</f>
        <v/>
      </c>
    </row>
    <row r="43">
      <c r="A43" s="16" t="n">
        <v>46361</v>
      </c>
      <c r="B43" s="15" t="inlineStr">
        <is>
          <t>DSR-0512</t>
        </is>
      </c>
      <c r="C43" s="15" t="inlineStr">
        <is>
          <t>Transfer and mobile receipts per daily sales report</t>
        </is>
      </c>
      <c r="D43" s="17" t="n">
        <v>2530</v>
      </c>
      <c r="E43" s="17" t="n"/>
      <c r="F43" s="18">
        <f>IF(A43="","",F42+D43-E43)</f>
        <v/>
      </c>
    </row>
    <row r="44">
      <c r="A44" s="16" t="n">
        <v>46361</v>
      </c>
      <c r="B44" s="15" t="inlineStr">
        <is>
          <t>DS-07</t>
        </is>
      </c>
      <c r="C44" s="15" t="inlineStr">
        <is>
          <t>Cash deposit</t>
        </is>
      </c>
      <c r="D44" s="17" t="n">
        <v>15120</v>
      </c>
      <c r="E44" s="17" t="n"/>
      <c r="F44" s="18">
        <f>IF(A44="","",F43+D44-E44)</f>
        <v/>
      </c>
    </row>
    <row r="45">
      <c r="A45" s="16" t="n">
        <v>46363</v>
      </c>
      <c r="B45" s="15" t="inlineStr">
        <is>
          <t>INV-0004</t>
        </is>
      </c>
      <c r="C45" s="15" t="inlineStr">
        <is>
          <t>Transfer received: Project brochures, Hawassa Youth Water Project (NGO)</t>
        </is>
      </c>
      <c r="D45" s="17" t="n">
        <v>6900</v>
      </c>
      <c r="E45" s="17" t="n"/>
      <c r="F45" s="18">
        <f>IF(A45="","",F44+D45-E45)</f>
        <v/>
      </c>
    </row>
    <row r="46">
      <c r="A46" s="16" t="n">
        <v>46363</v>
      </c>
      <c r="B46" s="15" t="inlineStr">
        <is>
          <t>DSR-0712</t>
        </is>
      </c>
      <c r="C46" s="15" t="inlineStr">
        <is>
          <t>Transfer and mobile receipts per daily sales report</t>
        </is>
      </c>
      <c r="D46" s="17" t="n">
        <v>1600</v>
      </c>
      <c r="E46" s="17" t="n"/>
      <c r="F46" s="18">
        <f>IF(A46="","",F45+D46-E46)</f>
        <v/>
      </c>
    </row>
    <row r="47">
      <c r="A47" s="16" t="n">
        <v>46364</v>
      </c>
      <c r="B47" s="15" t="inlineStr">
        <is>
          <t>DSR-0812</t>
        </is>
      </c>
      <c r="C47" s="15" t="inlineStr">
        <is>
          <t>Transfer and mobile receipts per daily sales report</t>
        </is>
      </c>
      <c r="D47" s="17" t="n">
        <v>1820</v>
      </c>
      <c r="E47" s="17" t="n"/>
      <c r="F47" s="18">
        <f>IF(A47="","",F46+D47-E47)</f>
        <v/>
      </c>
    </row>
    <row r="48">
      <c r="A48" s="16" t="n">
        <v>46364</v>
      </c>
      <c r="B48" s="15" t="inlineStr">
        <is>
          <t>CHK-000004</t>
        </is>
      </c>
      <c r="C48" s="15" t="inlineStr">
        <is>
          <t>Tabor Paper and Supplies PLC: A4 paper and toner (paid by check No. 000004)</t>
        </is>
      </c>
      <c r="D48" s="17" t="n"/>
      <c r="E48" s="17" t="n">
        <v>18400</v>
      </c>
      <c r="F48" s="18">
        <f>IF(A48="","",F47+D48-E48)</f>
        <v/>
      </c>
    </row>
    <row r="49">
      <c r="A49" s="16" t="n">
        <v>46365</v>
      </c>
      <c r="B49" s="15" t="inlineStr">
        <is>
          <t>DSR-0912</t>
        </is>
      </c>
      <c r="C49" s="15" t="inlineStr">
        <is>
          <t>Transfer and mobile receipts per daily sales report</t>
        </is>
      </c>
      <c r="D49" s="17" t="n">
        <v>1940</v>
      </c>
      <c r="E49" s="17" t="n"/>
      <c r="F49" s="18">
        <f>IF(A49="","",F48+D49-E49)</f>
        <v/>
      </c>
    </row>
    <row r="50">
      <c r="A50" s="16" t="n">
        <v>46365</v>
      </c>
      <c r="B50" s="15" t="inlineStr">
        <is>
          <t>PR-01</t>
        </is>
      </c>
      <c r="C50" s="15" t="inlineStr">
        <is>
          <t>Staff (6), per payroll sheet: Hidar salaries, net pay</t>
        </is>
      </c>
      <c r="D50" s="17" t="n"/>
      <c r="E50" s="17" t="n">
        <v>39645</v>
      </c>
      <c r="F50" s="18">
        <f>IF(A50="","",F49+D50-E50)</f>
        <v/>
      </c>
    </row>
    <row r="51">
      <c r="A51" s="16" t="n">
        <v>46365</v>
      </c>
      <c r="B51" s="15" t="inlineStr">
        <is>
          <t>BS-HIDAR</t>
        </is>
      </c>
      <c r="C51" s="15" t="inlineStr">
        <is>
          <t>Bank A: Service and SMS charges per bank statement</t>
        </is>
      </c>
      <c r="D51" s="17" t="n"/>
      <c r="E51" s="17" t="n">
        <v>185</v>
      </c>
      <c r="F51" s="18">
        <f>IF(A51="","",F50+D51-E51)</f>
        <v/>
      </c>
    </row>
    <row r="52">
      <c r="A52" s="16" t="n">
        <v>46365</v>
      </c>
      <c r="B52" s="15" t="inlineStr">
        <is>
          <t>DS-08</t>
        </is>
      </c>
      <c r="C52" s="15" t="inlineStr">
        <is>
          <t>Cash deposit</t>
        </is>
      </c>
      <c r="D52" s="17" t="n">
        <v>16540</v>
      </c>
      <c r="E52" s="17" t="n"/>
      <c r="F52" s="18">
        <f>IF(A52="","",F51+D52-E52)</f>
        <v/>
      </c>
    </row>
    <row r="53">
      <c r="A53" s="16" t="n"/>
      <c r="B53" s="15" t="n"/>
      <c r="C53" s="15" t="n"/>
      <c r="D53" s="17" t="n"/>
      <c r="E53" s="17" t="n"/>
      <c r="F53" s="18">
        <f>IF(A53="","",F52+D53-E53)</f>
        <v/>
      </c>
    </row>
    <row r="54">
      <c r="A54" s="16" t="n"/>
      <c r="B54" s="15" t="n"/>
      <c r="C54" s="15" t="n"/>
      <c r="D54" s="17" t="n"/>
      <c r="E54" s="17" t="n"/>
      <c r="F54" s="18">
        <f>IF(A54="","",F53+D54-E54)</f>
        <v/>
      </c>
    </row>
    <row r="55">
      <c r="A55" s="16" t="n"/>
      <c r="B55" s="15" t="n"/>
      <c r="C55" s="15" t="n"/>
      <c r="D55" s="17" t="n"/>
      <c r="E55" s="17" t="n"/>
      <c r="F55" s="18">
        <f>IF(A55="","",F54+D55-E55)</f>
        <v/>
      </c>
    </row>
    <row r="56">
      <c r="A56" s="16" t="n"/>
      <c r="B56" s="15" t="n"/>
      <c r="C56" s="15" t="n"/>
      <c r="D56" s="17" t="n"/>
      <c r="E56" s="17" t="n"/>
      <c r="F56" s="18">
        <f>IF(A56="","",F55+D56-E56)</f>
        <v/>
      </c>
    </row>
    <row r="57">
      <c r="A57" s="16" t="n"/>
      <c r="B57" s="15" t="n"/>
      <c r="C57" s="15" t="n"/>
      <c r="D57" s="17" t="n"/>
      <c r="E57" s="17" t="n"/>
      <c r="F57" s="18">
        <f>IF(A57="","",F56+D57-E57)</f>
        <v/>
      </c>
    </row>
    <row r="58">
      <c r="A58" s="16" t="n"/>
      <c r="B58" s="15" t="n"/>
      <c r="C58" s="15" t="n"/>
      <c r="D58" s="17" t="n"/>
      <c r="E58" s="17" t="n"/>
      <c r="F58" s="18">
        <f>IF(A58="","",F57+D58-E58)</f>
        <v/>
      </c>
    </row>
    <row r="59">
      <c r="A59" s="16" t="n"/>
      <c r="B59" s="15" t="n"/>
      <c r="C59" s="15" t="n"/>
      <c r="D59" s="17" t="n"/>
      <c r="E59" s="17" t="n"/>
      <c r="F59" s="18">
        <f>IF(A59="","",F58+D59-E59)</f>
        <v/>
      </c>
    </row>
    <row r="60">
      <c r="A60" s="16" t="n"/>
      <c r="B60" s="15" t="n"/>
      <c r="C60" s="15" t="n"/>
      <c r="D60" s="17" t="n"/>
      <c r="E60" s="17" t="n"/>
      <c r="F60" s="18">
        <f>IF(A60="","",F59+D60-E60)</f>
        <v/>
      </c>
    </row>
    <row r="61">
      <c r="A61" s="16" t="n"/>
      <c r="B61" s="15" t="n"/>
      <c r="C61" s="15" t="n"/>
      <c r="D61" s="17" t="n"/>
      <c r="E61" s="17" t="n"/>
      <c r="F61" s="18">
        <f>IF(A61="","",F60+D61-E61)</f>
        <v/>
      </c>
    </row>
    <row r="62">
      <c r="A62" s="16" t="n"/>
      <c r="B62" s="15" t="n"/>
      <c r="C62" s="15" t="n"/>
      <c r="D62" s="17" t="n"/>
      <c r="E62" s="17" t="n"/>
      <c r="F62" s="18">
        <f>IF(A62="","",F61+D62-E62)</f>
        <v/>
      </c>
    </row>
    <row r="63">
      <c r="A63" s="16" t="n"/>
      <c r="B63" s="15" t="n"/>
      <c r="C63" s="15" t="n"/>
      <c r="D63" s="17" t="n"/>
      <c r="E63" s="17" t="n"/>
      <c r="F63" s="18">
        <f>IF(A63="","",F62+D63-E63)</f>
        <v/>
      </c>
    </row>
    <row r="64">
      <c r="A64" s="16" t="n"/>
      <c r="B64" s="15" t="n"/>
      <c r="C64" s="15" t="n"/>
      <c r="D64" s="17" t="n"/>
      <c r="E64" s="17" t="n"/>
      <c r="F64" s="18">
        <f>IF(A64="","",F63+D64-E64)</f>
        <v/>
      </c>
    </row>
    <row r="65">
      <c r="A65" s="16" t="n"/>
      <c r="B65" s="15" t="n"/>
      <c r="C65" s="15" t="n"/>
      <c r="D65" s="17" t="n"/>
      <c r="E65" s="17" t="n"/>
      <c r="F65" s="18">
        <f>IF(A65="","",F64+D65-E65)</f>
        <v/>
      </c>
    </row>
    <row r="66">
      <c r="A66" s="16" t="n"/>
      <c r="B66" s="15" t="n"/>
      <c r="C66" s="15" t="n"/>
      <c r="D66" s="17" t="n"/>
      <c r="E66" s="17" t="n"/>
      <c r="F66" s="18">
        <f>IF(A66="","",F65+D66-E66)</f>
        <v/>
      </c>
    </row>
    <row r="67">
      <c r="A67" s="16" t="n"/>
      <c r="B67" s="15" t="n"/>
      <c r="C67" s="15" t="n"/>
      <c r="D67" s="17" t="n"/>
      <c r="E67" s="17" t="n"/>
      <c r="F67" s="18">
        <f>IF(A67="","",F66+D67-E67)</f>
        <v/>
      </c>
    </row>
    <row r="68">
      <c r="A68" s="16" t="n"/>
      <c r="B68" s="15" t="n"/>
      <c r="C68" s="15" t="n"/>
      <c r="D68" s="17" t="n"/>
      <c r="E68" s="17" t="n"/>
      <c r="F68" s="18">
        <f>IF(A68="","",F67+D68-E68)</f>
        <v/>
      </c>
    </row>
    <row r="69">
      <c r="A69" s="16" t="n"/>
      <c r="B69" s="15" t="n"/>
      <c r="C69" s="15" t="n"/>
      <c r="D69" s="17" t="n"/>
      <c r="E69" s="17" t="n"/>
      <c r="F69" s="18">
        <f>IF(A69="","",F68+D69-E69)</f>
        <v/>
      </c>
    </row>
    <row r="70">
      <c r="A70" s="16" t="n"/>
      <c r="B70" s="15" t="n"/>
      <c r="C70" s="15" t="n"/>
      <c r="D70" s="17" t="n"/>
      <c r="E70" s="17" t="n"/>
      <c r="F70" s="18">
        <f>IF(A70="","",F69+D70-E70)</f>
        <v/>
      </c>
    </row>
    <row r="71">
      <c r="A71" s="16" t="n"/>
      <c r="B71" s="15" t="n"/>
      <c r="C71" s="15" t="n"/>
      <c r="D71" s="17" t="n"/>
      <c r="E71" s="17" t="n"/>
      <c r="F71" s="18">
        <f>IF(A71="","",F70+D71-E71)</f>
        <v/>
      </c>
    </row>
    <row r="72">
      <c r="A72" s="16" t="n"/>
      <c r="B72" s="15" t="n"/>
      <c r="C72" s="15" t="n"/>
      <c r="D72" s="17" t="n"/>
      <c r="E72" s="17" t="n"/>
      <c r="F72" s="18">
        <f>IF(A72="","",F71+D72-E72)</f>
        <v/>
      </c>
    </row>
    <row r="73">
      <c r="A73" s="16" t="n"/>
      <c r="B73" s="15" t="n"/>
      <c r="C73" s="15" t="n"/>
      <c r="D73" s="17" t="n"/>
      <c r="E73" s="17" t="n"/>
      <c r="F73" s="18">
        <f>IF(A73="","",F72+D73-E73)</f>
        <v/>
      </c>
    </row>
    <row r="74">
      <c r="A74" s="16" t="n"/>
      <c r="B74" s="15" t="n"/>
      <c r="C74" s="15" t="n"/>
      <c r="D74" s="17" t="n"/>
      <c r="E74" s="17" t="n"/>
      <c r="F74" s="18">
        <f>IF(A74="","",F73+D74-E74)</f>
        <v/>
      </c>
    </row>
    <row r="75">
      <c r="A75" s="16" t="n"/>
      <c r="B75" s="15" t="n"/>
      <c r="C75" s="15" t="n"/>
      <c r="D75" s="17" t="n"/>
      <c r="E75" s="17" t="n"/>
      <c r="F75" s="18">
        <f>IF(A75="","",F74+D75-E75)</f>
        <v/>
      </c>
    </row>
    <row r="76">
      <c r="A76" s="16" t="n"/>
      <c r="B76" s="15" t="n"/>
      <c r="C76" s="15" t="n"/>
      <c r="D76" s="17" t="n"/>
      <c r="E76" s="17" t="n"/>
      <c r="F76" s="18">
        <f>IF(A76="","",F75+D76-E76)</f>
        <v/>
      </c>
    </row>
    <row r="77">
      <c r="A77" s="16" t="n"/>
      <c r="B77" s="15" t="n"/>
      <c r="C77" s="15" t="n"/>
      <c r="D77" s="17" t="n"/>
      <c r="E77" s="17" t="n"/>
      <c r="F77" s="18">
        <f>IF(A77="","",F76+D77-E77)</f>
        <v/>
      </c>
    </row>
    <row r="78">
      <c r="A78" s="16" t="n"/>
      <c r="B78" s="15" t="n"/>
      <c r="C78" s="15" t="n"/>
      <c r="D78" s="17" t="n"/>
      <c r="E78" s="17" t="n"/>
      <c r="F78" s="18">
        <f>IF(A78="","",F77+D78-E78)</f>
        <v/>
      </c>
    </row>
    <row r="79">
      <c r="A79" s="16" t="n"/>
      <c r="B79" s="15" t="n"/>
      <c r="C79" s="15" t="n"/>
      <c r="D79" s="17" t="n"/>
      <c r="E79" s="17" t="n"/>
      <c r="F79" s="18">
        <f>IF(A79="","",F78+D79-E79)</f>
        <v/>
      </c>
    </row>
    <row r="80">
      <c r="A80" s="16" t="n"/>
      <c r="B80" s="15" t="n"/>
      <c r="C80" s="15" t="n"/>
      <c r="D80" s="17" t="n"/>
      <c r="E80" s="17" t="n"/>
      <c r="F80" s="18">
        <f>IF(A80="","",F79+D80-E80)</f>
        <v/>
      </c>
    </row>
    <row r="81">
      <c r="A81" s="16" t="n"/>
      <c r="B81" s="15" t="n"/>
      <c r="C81" s="15" t="n"/>
      <c r="D81" s="17" t="n"/>
      <c r="E81" s="17" t="n"/>
      <c r="F81" s="18">
        <f>IF(A81="","",F80+D81-E81)</f>
        <v/>
      </c>
    </row>
    <row r="82">
      <c r="A82" s="16" t="n"/>
      <c r="B82" s="15" t="n"/>
      <c r="C82" s="15" t="n"/>
      <c r="D82" s="17" t="n"/>
      <c r="E82" s="17" t="n"/>
      <c r="F82" s="18">
        <f>IF(A82="","",F81+D82-E82)</f>
        <v/>
      </c>
    </row>
    <row r="83">
      <c r="A83" s="16" t="n"/>
      <c r="B83" s="15" t="n"/>
      <c r="C83" s="15" t="n"/>
      <c r="D83" s="17" t="n"/>
      <c r="E83" s="17" t="n"/>
      <c r="F83" s="18">
        <f>IF(A83="","",F82+D83-E83)</f>
        <v/>
      </c>
    </row>
    <row r="84">
      <c r="A84" s="16" t="n"/>
      <c r="B84" s="15" t="n"/>
      <c r="C84" s="15" t="n"/>
      <c r="D84" s="17" t="n"/>
      <c r="E84" s="17" t="n"/>
      <c r="F84" s="18">
        <f>IF(A84="","",F83+D84-E84)</f>
        <v/>
      </c>
    </row>
    <row r="85">
      <c r="A85" s="16" t="n"/>
      <c r="B85" s="15" t="n"/>
      <c r="C85" s="15" t="n"/>
      <c r="D85" s="17" t="n"/>
      <c r="E85" s="17" t="n"/>
      <c r="F85" s="18">
        <f>IF(A85="","",F84+D85-E85)</f>
        <v/>
      </c>
    </row>
    <row r="86">
      <c r="A86" s="16" t="n"/>
      <c r="B86" s="15" t="n"/>
      <c r="C86" s="15" t="n"/>
      <c r="D86" s="17" t="n"/>
      <c r="E86" s="17" t="n"/>
      <c r="F86" s="18">
        <f>IF(A86="","",F85+D86-E86)</f>
        <v/>
      </c>
    </row>
    <row r="87">
      <c r="A87" s="16" t="n"/>
      <c r="B87" s="15" t="n"/>
      <c r="C87" s="15" t="n"/>
      <c r="D87" s="17" t="n"/>
      <c r="E87" s="17" t="n"/>
      <c r="F87" s="18">
        <f>IF(A87="","",F86+D87-E87)</f>
        <v/>
      </c>
    </row>
    <row r="88">
      <c r="A88" s="16" t="n"/>
      <c r="B88" s="15" t="n"/>
      <c r="C88" s="15" t="n"/>
      <c r="D88" s="17" t="n"/>
      <c r="E88" s="17" t="n"/>
      <c r="F88" s="18">
        <f>IF(A88="","",F87+D88-E88)</f>
        <v/>
      </c>
    </row>
    <row r="89">
      <c r="A89" s="16" t="n"/>
      <c r="B89" s="15" t="n"/>
      <c r="C89" s="15" t="n"/>
      <c r="D89" s="17" t="n"/>
      <c r="E89" s="17" t="n"/>
      <c r="F89" s="18">
        <f>IF(A89="","",F88+D89-E89)</f>
        <v/>
      </c>
    </row>
    <row r="90">
      <c r="A90" s="16" t="n"/>
      <c r="B90" s="15" t="n"/>
      <c r="C90" s="15" t="n"/>
      <c r="D90" s="17" t="n"/>
      <c r="E90" s="17" t="n"/>
      <c r="F90" s="18">
        <f>IF(A90="","",F89+D90-E90)</f>
        <v/>
      </c>
    </row>
    <row r="91">
      <c r="A91" s="16" t="n"/>
      <c r="B91" s="15" t="n"/>
      <c r="C91" s="15" t="n"/>
      <c r="D91" s="17" t="n"/>
      <c r="E91" s="17" t="n"/>
      <c r="F91" s="18">
        <f>IF(A91="","",F90+D91-E91)</f>
        <v/>
      </c>
    </row>
    <row r="92">
      <c r="A92" s="16" t="n"/>
      <c r="B92" s="15" t="n"/>
      <c r="C92" s="15" t="n"/>
      <c r="D92" s="17" t="n"/>
      <c r="E92" s="17" t="n"/>
      <c r="F92" s="18">
        <f>IF(A92="","",F91+D92-E92)</f>
        <v/>
      </c>
    </row>
    <row r="93">
      <c r="A93" s="16" t="n"/>
      <c r="B93" s="15" t="n"/>
      <c r="C93" s="15" t="n"/>
      <c r="D93" s="17" t="n"/>
      <c r="E93" s="17" t="n"/>
      <c r="F93" s="18">
        <f>IF(A93="","",F92+D93-E93)</f>
        <v/>
      </c>
    </row>
    <row r="94">
      <c r="A94" s="16" t="n"/>
      <c r="B94" s="15" t="n"/>
      <c r="C94" s="15" t="n"/>
      <c r="D94" s="17" t="n"/>
      <c r="E94" s="17" t="n"/>
      <c r="F94" s="18">
        <f>IF(A94="","",F93+D94-E94)</f>
        <v/>
      </c>
    </row>
    <row r="95">
      <c r="A95" s="16" t="n"/>
      <c r="B95" s="15" t="n"/>
      <c r="C95" s="15" t="n"/>
      <c r="D95" s="17" t="n"/>
      <c r="E95" s="17" t="n"/>
      <c r="F95" s="18">
        <f>IF(A95="","",F94+D95-E95)</f>
        <v/>
      </c>
    </row>
    <row r="96">
      <c r="A96" s="16" t="n"/>
      <c r="B96" s="15" t="n"/>
      <c r="C96" s="15" t="n"/>
      <c r="D96" s="17" t="n"/>
      <c r="E96" s="17" t="n"/>
      <c r="F96" s="18">
        <f>IF(A96="","",F95+D96-E96)</f>
        <v/>
      </c>
    </row>
    <row r="97">
      <c r="A97" s="16" t="n"/>
      <c r="B97" s="15" t="n"/>
      <c r="C97" s="15" t="n"/>
      <c r="D97" s="17" t="n"/>
      <c r="E97" s="17" t="n"/>
      <c r="F97" s="18">
        <f>IF(A97="","",F96+D97-E97)</f>
        <v/>
      </c>
    </row>
    <row r="98">
      <c r="A98" s="16" t="n"/>
      <c r="B98" s="15" t="n"/>
      <c r="C98" s="15" t="n"/>
      <c r="D98" s="17" t="n"/>
      <c r="E98" s="17" t="n"/>
      <c r="F98" s="18">
        <f>IF(A98="","",F97+D98-E98)</f>
        <v/>
      </c>
    </row>
    <row r="99">
      <c r="A99" s="16" t="n"/>
      <c r="B99" s="15" t="n"/>
      <c r="C99" s="15" t="n"/>
      <c r="D99" s="17" t="n"/>
      <c r="E99" s="17" t="n"/>
      <c r="F99" s="18">
        <f>IF(A99="","",F98+D99-E99)</f>
        <v/>
      </c>
    </row>
    <row r="100">
      <c r="A100" s="16" t="n"/>
      <c r="B100" s="15" t="n"/>
      <c r="C100" s="15" t="n"/>
      <c r="D100" s="17" t="n"/>
      <c r="E100" s="17" t="n"/>
      <c r="F100" s="18">
        <f>IF(A100="","",F99+D100-E100)</f>
        <v/>
      </c>
    </row>
    <row r="101">
      <c r="A101" s="16" t="n"/>
      <c r="B101" s="15" t="n"/>
      <c r="C101" s="15" t="n"/>
      <c r="D101" s="17" t="n"/>
      <c r="E101" s="17" t="n"/>
      <c r="F101" s="18">
        <f>IF(A101="","",F100+D101-E101)</f>
        <v/>
      </c>
    </row>
    <row r="102">
      <c r="A102" s="16" t="n"/>
      <c r="B102" s="15" t="n"/>
      <c r="C102" s="15" t="n"/>
      <c r="D102" s="17" t="n"/>
      <c r="E102" s="17" t="n"/>
      <c r="F102" s="18">
        <f>IF(A102="","",F101+D102-E102)</f>
        <v/>
      </c>
    </row>
    <row r="103">
      <c r="A103" s="16" t="n"/>
      <c r="B103" s="15" t="n"/>
      <c r="C103" s="15" t="n"/>
      <c r="D103" s="17" t="n"/>
      <c r="E103" s="17" t="n"/>
      <c r="F103" s="18">
        <f>IF(A103="","",F102+D103-E103)</f>
        <v/>
      </c>
    </row>
    <row r="104">
      <c r="A104" s="16" t="n"/>
      <c r="B104" s="15" t="n"/>
      <c r="C104" s="15" t="n"/>
      <c r="D104" s="17" t="n"/>
      <c r="E104" s="17" t="n"/>
      <c r="F104" s="18">
        <f>IF(A104="","",F103+D104-E104)</f>
        <v/>
      </c>
    </row>
    <row r="105">
      <c r="A105" s="16" t="n"/>
      <c r="B105" s="15" t="n"/>
      <c r="C105" s="15" t="n"/>
      <c r="D105" s="17" t="n"/>
      <c r="E105" s="17" t="n"/>
      <c r="F105" s="18">
        <f>IF(A105="","",F104+D105-E105)</f>
        <v/>
      </c>
    </row>
    <row r="106">
      <c r="A106" s="16" t="n"/>
      <c r="B106" s="15" t="n"/>
      <c r="C106" s="15" t="n"/>
      <c r="D106" s="17" t="n"/>
      <c r="E106" s="17" t="n"/>
      <c r="F106" s="18">
        <f>IF(A106="","",F105+D106-E106)</f>
        <v/>
      </c>
    </row>
    <row r="107">
      <c r="A107" s="16" t="n"/>
      <c r="B107" s="15" t="n"/>
      <c r="C107" s="15" t="n"/>
      <c r="D107" s="17" t="n"/>
      <c r="E107" s="17" t="n"/>
      <c r="F107" s="18">
        <f>IF(A107="","",F106+D107-E107)</f>
        <v/>
      </c>
    </row>
    <row r="108">
      <c r="A108" s="16" t="n"/>
      <c r="B108" s="15" t="n"/>
      <c r="C108" s="15" t="n"/>
      <c r="D108" s="17" t="n"/>
      <c r="E108" s="17" t="n"/>
      <c r="F108" s="18">
        <f>IF(A108="","",F107+D108-E108)</f>
        <v/>
      </c>
    </row>
    <row r="109">
      <c r="A109" s="16" t="n"/>
      <c r="B109" s="15" t="n"/>
      <c r="C109" s="15" t="n"/>
      <c r="D109" s="17" t="n"/>
      <c r="E109" s="17" t="n"/>
      <c r="F109" s="18">
        <f>IF(A109="","",F108+D109-E109)</f>
        <v/>
      </c>
    </row>
    <row r="110">
      <c r="A110" s="16" t="n"/>
      <c r="B110" s="15" t="n"/>
      <c r="C110" s="15" t="n"/>
      <c r="D110" s="17" t="n"/>
      <c r="E110" s="17" t="n"/>
      <c r="F110" s="18">
        <f>IF(A110="","",F109+D110-E110)</f>
        <v/>
      </c>
    </row>
    <row r="111">
      <c r="A111" s="16" t="n"/>
      <c r="B111" s="15" t="n"/>
      <c r="C111" s="15" t="n"/>
      <c r="D111" s="17" t="n"/>
      <c r="E111" s="17" t="n"/>
      <c r="F111" s="18">
        <f>IF(A111="","",F110+D111-E111)</f>
        <v/>
      </c>
    </row>
    <row r="112">
      <c r="A112" s="16" t="n"/>
      <c r="B112" s="15" t="n"/>
      <c r="C112" s="15" t="n"/>
      <c r="D112" s="17" t="n"/>
      <c r="E112" s="17" t="n"/>
      <c r="F112" s="18">
        <f>IF(A112="","",F111+D112-E112)</f>
        <v/>
      </c>
    </row>
    <row r="113">
      <c r="A113" s="16" t="n"/>
      <c r="B113" s="15" t="n"/>
      <c r="C113" s="15" t="n"/>
      <c r="D113" s="17" t="n"/>
      <c r="E113" s="17" t="n"/>
      <c r="F113" s="18">
        <f>IF(A113="","",F112+D113-E113)</f>
        <v/>
      </c>
    </row>
    <row r="114">
      <c r="A114" s="16" t="n"/>
      <c r="B114" s="15" t="n"/>
      <c r="C114" s="15" t="n"/>
      <c r="D114" s="17" t="n"/>
      <c r="E114" s="17" t="n"/>
      <c r="F114" s="18">
        <f>IF(A114="","",F113+D114-E114)</f>
        <v/>
      </c>
    </row>
    <row r="115">
      <c r="A115" s="16" t="n"/>
      <c r="B115" s="15" t="n"/>
      <c r="C115" s="15" t="n"/>
      <c r="D115" s="17" t="n"/>
      <c r="E115" s="17" t="n"/>
      <c r="F115" s="18">
        <f>IF(A115="","",F114+D115-E115)</f>
        <v/>
      </c>
    </row>
    <row r="116">
      <c r="A116" s="16" t="n"/>
      <c r="B116" s="15" t="n"/>
      <c r="C116" s="15" t="n"/>
      <c r="D116" s="17" t="n"/>
      <c r="E116" s="17" t="n"/>
      <c r="F116" s="18">
        <f>IF(A116="","",F115+D116-E116)</f>
        <v/>
      </c>
    </row>
    <row r="117">
      <c r="A117" s="16" t="n"/>
      <c r="B117" s="15" t="n"/>
      <c r="C117" s="15" t="n"/>
      <c r="D117" s="17" t="n"/>
      <c r="E117" s="17" t="n"/>
      <c r="F117" s="18">
        <f>IF(A117="","",F116+D117-E117)</f>
        <v/>
      </c>
    </row>
    <row r="118">
      <c r="A118" s="16" t="n"/>
      <c r="B118" s="15" t="n"/>
      <c r="C118" s="15" t="n"/>
      <c r="D118" s="17" t="n"/>
      <c r="E118" s="17" t="n"/>
      <c r="F118" s="18">
        <f>IF(A118="","",F117+D118-E118)</f>
        <v/>
      </c>
    </row>
    <row r="119">
      <c r="A119" s="16" t="n"/>
      <c r="B119" s="15" t="n"/>
      <c r="C119" s="15" t="n"/>
      <c r="D119" s="17" t="n"/>
      <c r="E119" s="17" t="n"/>
      <c r="F119" s="18">
        <f>IF(A119="","",F118+D119-E119)</f>
        <v/>
      </c>
    </row>
    <row r="120">
      <c r="A120" s="16" t="n"/>
      <c r="B120" s="15" t="n"/>
      <c r="C120" s="15" t="n"/>
      <c r="D120" s="17" t="n"/>
      <c r="E120" s="17" t="n"/>
      <c r="F120" s="18">
        <f>IF(A120="","",F119+D120-E120)</f>
        <v/>
      </c>
    </row>
    <row r="121">
      <c r="A121" s="16" t="n"/>
      <c r="B121" s="15" t="n"/>
      <c r="C121" s="15" t="n"/>
      <c r="D121" s="17" t="n"/>
      <c r="E121" s="17" t="n"/>
      <c r="F121" s="18">
        <f>IF(A121="","",F120+D121-E121)</f>
        <v/>
      </c>
    </row>
    <row r="122">
      <c r="A122" s="16" t="n"/>
      <c r="B122" s="15" t="n"/>
      <c r="C122" s="15" t="n"/>
      <c r="D122" s="17" t="n"/>
      <c r="E122" s="17" t="n"/>
      <c r="F122" s="18">
        <f>IF(A122="","",F121+D122-E122)</f>
        <v/>
      </c>
    </row>
    <row r="123">
      <c r="A123" s="16" t="n"/>
      <c r="B123" s="15" t="n"/>
      <c r="C123" s="15" t="n"/>
      <c r="D123" s="17" t="n"/>
      <c r="E123" s="17" t="n"/>
      <c r="F123" s="18">
        <f>IF(A123="","",F122+D123-E123)</f>
        <v/>
      </c>
    </row>
    <row r="124">
      <c r="A124" s="16" t="n"/>
      <c r="B124" s="15" t="n"/>
      <c r="C124" s="15" t="n"/>
      <c r="D124" s="17" t="n"/>
      <c r="E124" s="17" t="n"/>
      <c r="F124" s="18">
        <f>IF(A124="","",F123+D124-E124)</f>
        <v/>
      </c>
    </row>
    <row r="125">
      <c r="A125" s="16" t="n"/>
      <c r="B125" s="15" t="n"/>
      <c r="C125" s="15" t="n"/>
      <c r="D125" s="17" t="n"/>
      <c r="E125" s="17" t="n"/>
      <c r="F125" s="18">
        <f>IF(A125="","",F124+D125-E125)</f>
        <v/>
      </c>
    </row>
    <row r="126">
      <c r="A126" s="16" t="n"/>
      <c r="B126" s="15" t="n"/>
      <c r="C126" s="15" t="n"/>
      <c r="D126" s="17" t="n"/>
      <c r="E126" s="17" t="n"/>
      <c r="F126" s="18">
        <f>IF(A126="","",F125+D126-E126)</f>
        <v/>
      </c>
    </row>
    <row r="127">
      <c r="A127" s="16" t="n"/>
      <c r="B127" s="15" t="n"/>
      <c r="C127" s="15" t="n"/>
      <c r="D127" s="17" t="n"/>
      <c r="E127" s="17" t="n"/>
      <c r="F127" s="18">
        <f>IF(A127="","",F126+D127-E127)</f>
        <v/>
      </c>
    </row>
    <row r="128">
      <c r="A128" s="16" t="n"/>
      <c r="B128" s="15" t="n"/>
      <c r="C128" s="15" t="n"/>
      <c r="D128" s="17" t="n"/>
      <c r="E128" s="17" t="n"/>
      <c r="F128" s="18">
        <f>IF(A128="","",F127+D128-E128)</f>
        <v/>
      </c>
    </row>
    <row r="129">
      <c r="A129" s="16" t="n"/>
      <c r="B129" s="15" t="n"/>
      <c r="C129" s="15" t="n"/>
      <c r="D129" s="17" t="n"/>
      <c r="E129" s="17" t="n"/>
      <c r="F129" s="18">
        <f>IF(A129="","",F128+D129-E129)</f>
        <v/>
      </c>
    </row>
    <row r="130">
      <c r="A130" s="16" t="n"/>
      <c r="B130" s="15" t="n"/>
      <c r="C130" s="15" t="n"/>
      <c r="D130" s="17" t="n"/>
      <c r="E130" s="17" t="n"/>
      <c r="F130" s="18">
        <f>IF(A130="","",F129+D130-E130)</f>
        <v/>
      </c>
    </row>
    <row r="131">
      <c r="A131" s="16" t="n"/>
      <c r="B131" s="15" t="n"/>
      <c r="C131" s="15" t="n"/>
      <c r="D131" s="17" t="n"/>
      <c r="E131" s="17" t="n"/>
      <c r="F131" s="18">
        <f>IF(A131="","",F130+D131-E131)</f>
        <v/>
      </c>
    </row>
    <row r="132">
      <c r="A132" s="16" t="n"/>
      <c r="B132" s="15" t="n"/>
      <c r="C132" s="15" t="n"/>
      <c r="D132" s="17" t="n"/>
      <c r="E132" s="17" t="n"/>
      <c r="F132" s="18">
        <f>IF(A132="","",F131+D132-E132)</f>
        <v/>
      </c>
    </row>
    <row r="133">
      <c r="A133" s="16" t="n"/>
      <c r="B133" s="15" t="n"/>
      <c r="C133" s="15" t="n"/>
      <c r="D133" s="17" t="n"/>
      <c r="E133" s="17" t="n"/>
      <c r="F133" s="18">
        <f>IF(A133="","",F132+D133-E133)</f>
        <v/>
      </c>
    </row>
    <row r="134">
      <c r="A134" s="16" t="n"/>
      <c r="B134" s="15" t="n"/>
      <c r="C134" s="15" t="n"/>
      <c r="D134" s="17" t="n"/>
      <c r="E134" s="17" t="n"/>
      <c r="F134" s="18">
        <f>IF(A134="","",F133+D134-E134)</f>
        <v/>
      </c>
    </row>
    <row r="135">
      <c r="A135" s="16" t="n"/>
      <c r="B135" s="15" t="n"/>
      <c r="C135" s="15" t="n"/>
      <c r="D135" s="17" t="n"/>
      <c r="E135" s="17" t="n"/>
      <c r="F135" s="18">
        <f>IF(A135="","",F134+D135-E135)</f>
        <v/>
      </c>
    </row>
    <row r="136">
      <c r="A136" s="16" t="n"/>
      <c r="B136" s="15" t="n"/>
      <c r="C136" s="15" t="n"/>
      <c r="D136" s="17" t="n"/>
      <c r="E136" s="17" t="n"/>
      <c r="F136" s="18">
        <f>IF(A136="","",F135+D136-E136)</f>
        <v/>
      </c>
    </row>
    <row r="137">
      <c r="A137" s="16" t="n"/>
      <c r="B137" s="15" t="n"/>
      <c r="C137" s="15" t="n"/>
      <c r="D137" s="17" t="n"/>
      <c r="E137" s="17" t="n"/>
      <c r="F137" s="18">
        <f>IF(A137="","",F136+D137-E137)</f>
        <v/>
      </c>
    </row>
    <row r="138">
      <c r="A138" s="16" t="n"/>
      <c r="B138" s="15" t="n"/>
      <c r="C138" s="15" t="n"/>
      <c r="D138" s="17" t="n"/>
      <c r="E138" s="17" t="n"/>
      <c r="F138" s="18">
        <f>IF(A138="","",F137+D138-E138)</f>
        <v/>
      </c>
    </row>
    <row r="139">
      <c r="A139" s="16" t="n"/>
      <c r="B139" s="15" t="n"/>
      <c r="C139" s="15" t="n"/>
      <c r="D139" s="17" t="n"/>
      <c r="E139" s="17" t="n"/>
      <c r="F139" s="18">
        <f>IF(A139="","",F138+D139-E139)</f>
        <v/>
      </c>
    </row>
    <row r="140">
      <c r="A140" s="16" t="n"/>
      <c r="B140" s="15" t="n"/>
      <c r="C140" s="15" t="n"/>
      <c r="D140" s="17" t="n"/>
      <c r="E140" s="17" t="n"/>
      <c r="F140" s="18">
        <f>IF(A140="","",F139+D140-E140)</f>
        <v/>
      </c>
    </row>
    <row r="141">
      <c r="A141" s="16" t="n"/>
      <c r="B141" s="15" t="n"/>
      <c r="C141" s="15" t="n"/>
      <c r="D141" s="17" t="n"/>
      <c r="E141" s="17" t="n"/>
      <c r="F141" s="18">
        <f>IF(A141="","",F140+D141-E141)</f>
        <v/>
      </c>
    </row>
    <row r="142">
      <c r="A142" s="16" t="n"/>
      <c r="B142" s="15" t="n"/>
      <c r="C142" s="15" t="n"/>
      <c r="D142" s="17" t="n"/>
      <c r="E142" s="17" t="n"/>
      <c r="F142" s="18">
        <f>IF(A142="","",F141+D142-E142)</f>
        <v/>
      </c>
    </row>
    <row r="143">
      <c r="A143" s="16" t="n"/>
      <c r="B143" s="15" t="n"/>
      <c r="C143" s="15" t="n"/>
      <c r="D143" s="17" t="n"/>
      <c r="E143" s="17" t="n"/>
      <c r="F143" s="18">
        <f>IF(A143="","",F142+D143-E143)</f>
        <v/>
      </c>
    </row>
    <row r="144">
      <c r="A144" s="16" t="n"/>
      <c r="B144" s="15" t="n"/>
      <c r="C144" s="15" t="n"/>
      <c r="D144" s="17" t="n"/>
      <c r="E144" s="17" t="n"/>
      <c r="F144" s="18">
        <f>IF(A144="","",F143+D144-E144)</f>
        <v/>
      </c>
    </row>
    <row r="145">
      <c r="A145" s="16" t="n"/>
      <c r="B145" s="15" t="n"/>
      <c r="C145" s="15" t="n"/>
      <c r="D145" s="17" t="n"/>
      <c r="E145" s="17" t="n"/>
      <c r="F145" s="18">
        <f>IF(A145="","",F144+D145-E145)</f>
        <v/>
      </c>
    </row>
    <row r="146">
      <c r="A146" s="16" t="n"/>
      <c r="B146" s="15" t="n"/>
      <c r="C146" s="15" t="n"/>
      <c r="D146" s="17" t="n"/>
      <c r="E146" s="17" t="n"/>
      <c r="F146" s="18">
        <f>IF(A146="","",F145+D146-E146)</f>
        <v/>
      </c>
    </row>
    <row r="147">
      <c r="A147" s="16" t="n"/>
      <c r="B147" s="15" t="n"/>
      <c r="C147" s="15" t="n"/>
      <c r="D147" s="17" t="n"/>
      <c r="E147" s="17" t="n"/>
      <c r="F147" s="18">
        <f>IF(A147="","",F146+D147-E147)</f>
        <v/>
      </c>
    </row>
    <row r="148">
      <c r="A148" s="16" t="n"/>
      <c r="B148" s="15" t="n"/>
      <c r="C148" s="15" t="n"/>
      <c r="D148" s="17" t="n"/>
      <c r="E148" s="17" t="n"/>
      <c r="F148" s="18">
        <f>IF(A148="","",F147+D148-E148)</f>
        <v/>
      </c>
    </row>
    <row r="149">
      <c r="A149" s="16" t="n"/>
      <c r="B149" s="15" t="n"/>
      <c r="C149" s="15" t="n"/>
      <c r="D149" s="17" t="n"/>
      <c r="E149" s="17" t="n"/>
      <c r="F149" s="18">
        <f>IF(A149="","",F148+D149-E149)</f>
        <v/>
      </c>
    </row>
    <row r="150">
      <c r="A150" s="16" t="n"/>
      <c r="B150" s="15" t="n"/>
      <c r="C150" s="15" t="n"/>
      <c r="D150" s="17" t="n"/>
      <c r="E150" s="17" t="n"/>
      <c r="F150" s="18">
        <f>IF(A150="","",F149+D150-E150)</f>
        <v/>
      </c>
    </row>
    <row r="151">
      <c r="A151" s="16" t="n"/>
      <c r="B151" s="15" t="n"/>
      <c r="C151" s="15" t="n"/>
      <c r="D151" s="17" t="n"/>
      <c r="E151" s="17" t="n"/>
      <c r="F151" s="18">
        <f>IF(A151="","",F150+D151-E151)</f>
        <v/>
      </c>
    </row>
    <row r="152">
      <c r="A152" s="16" t="n"/>
      <c r="B152" s="15" t="n"/>
      <c r="C152" s="15" t="n"/>
      <c r="D152" s="17" t="n"/>
      <c r="E152" s="17" t="n"/>
      <c r="F152" s="18">
        <f>IF(A152="","",F151+D152-E152)</f>
        <v/>
      </c>
    </row>
    <row r="153">
      <c r="A153" s="16" t="n"/>
      <c r="B153" s="15" t="n"/>
      <c r="C153" s="15" t="n"/>
      <c r="D153" s="17" t="n"/>
      <c r="E153" s="17" t="n"/>
      <c r="F153" s="18">
        <f>IF(A153="","",F152+D153-E153)</f>
        <v/>
      </c>
    </row>
    <row r="154">
      <c r="A154" s="16" t="n"/>
      <c r="B154" s="15" t="n"/>
      <c r="C154" s="15" t="n"/>
      <c r="D154" s="17" t="n"/>
      <c r="E154" s="17" t="n"/>
      <c r="F154" s="18">
        <f>IF(A154="","",F153+D154-E154)</f>
        <v/>
      </c>
    </row>
    <row r="155">
      <c r="A155" s="16" t="n"/>
      <c r="B155" s="15" t="n"/>
      <c r="C155" s="15" t="n"/>
      <c r="D155" s="17" t="n"/>
      <c r="E155" s="17" t="n"/>
      <c r="F155" s="18">
        <f>IF(A155="","",F154+D155-E155)</f>
        <v/>
      </c>
    </row>
    <row r="156">
      <c r="A156" s="16" t="n"/>
      <c r="B156" s="15" t="n"/>
      <c r="C156" s="15" t="n"/>
      <c r="D156" s="17" t="n"/>
      <c r="E156" s="17" t="n"/>
      <c r="F156" s="18">
        <f>IF(A156="","",F155+D156-E156)</f>
        <v/>
      </c>
    </row>
    <row r="157">
      <c r="A157" s="16" t="n"/>
      <c r="B157" s="15" t="n"/>
      <c r="C157" s="15" t="n"/>
      <c r="D157" s="17" t="n"/>
      <c r="E157" s="17" t="n"/>
      <c r="F157" s="18">
        <f>IF(A157="","",F156+D157-E157)</f>
        <v/>
      </c>
    </row>
    <row r="158">
      <c r="A158" s="16" t="n"/>
      <c r="B158" s="15" t="n"/>
      <c r="C158" s="15" t="n"/>
      <c r="D158" s="17" t="n"/>
      <c r="E158" s="17" t="n"/>
      <c r="F158" s="18">
        <f>IF(A158="","",F157+D158-E158)</f>
        <v/>
      </c>
    </row>
    <row r="159">
      <c r="A159" s="16" t="n"/>
      <c r="B159" s="15" t="n"/>
      <c r="C159" s="15" t="n"/>
      <c r="D159" s="17" t="n"/>
      <c r="E159" s="17" t="n"/>
      <c r="F159" s="18">
        <f>IF(A159="","",F158+D159-E159)</f>
        <v/>
      </c>
    </row>
    <row r="160">
      <c r="A160" s="16" t="n"/>
      <c r="B160" s="15" t="n"/>
      <c r="C160" s="15" t="n"/>
      <c r="D160" s="17" t="n"/>
      <c r="E160" s="17" t="n"/>
      <c r="F160" s="18">
        <f>IF(A160="","",F159+D160-E160)</f>
        <v/>
      </c>
    </row>
    <row r="161">
      <c r="A161" s="16" t="n"/>
      <c r="B161" s="15" t="n"/>
      <c r="C161" s="15" t="n"/>
      <c r="D161" s="17" t="n"/>
      <c r="E161" s="17" t="n"/>
      <c r="F161" s="18">
        <f>IF(A161="","",F160+D161-E161)</f>
        <v/>
      </c>
    </row>
    <row r="162">
      <c r="A162" s="16" t="n"/>
      <c r="B162" s="15" t="n"/>
      <c r="C162" s="15" t="n"/>
      <c r="D162" s="17" t="n"/>
      <c r="E162" s="17" t="n"/>
      <c r="F162" s="18">
        <f>IF(A162="","",F161+D162-E162)</f>
        <v/>
      </c>
    </row>
    <row r="163">
      <c r="A163" s="16" t="n"/>
      <c r="B163" s="15" t="n"/>
      <c r="C163" s="15" t="n"/>
      <c r="D163" s="17" t="n"/>
      <c r="E163" s="17" t="n"/>
      <c r="F163" s="18">
        <f>IF(A163="","",F162+D163-E163)</f>
        <v/>
      </c>
    </row>
    <row r="164">
      <c r="A164" s="16" t="n"/>
      <c r="B164" s="15" t="n"/>
      <c r="C164" s="15" t="n"/>
      <c r="D164" s="17" t="n"/>
      <c r="E164" s="17" t="n"/>
      <c r="F164" s="18">
        <f>IF(A164="","",F163+D164-E164)</f>
        <v/>
      </c>
    </row>
    <row r="165">
      <c r="A165" s="16" t="n"/>
      <c r="B165" s="15" t="n"/>
      <c r="C165" s="15" t="n"/>
      <c r="D165" s="17" t="n"/>
      <c r="E165" s="17" t="n"/>
      <c r="F165" s="18">
        <f>IF(A165="","",F164+D165-E165)</f>
        <v/>
      </c>
    </row>
    <row r="166">
      <c r="A166" s="16" t="n"/>
      <c r="B166" s="15" t="n"/>
      <c r="C166" s="15" t="n"/>
      <c r="D166" s="17" t="n"/>
      <c r="E166" s="17" t="n"/>
      <c r="F166" s="18">
        <f>IF(A166="","",F165+D166-E166)</f>
        <v/>
      </c>
    </row>
    <row r="167">
      <c r="A167" s="16" t="n"/>
      <c r="B167" s="15" t="n"/>
      <c r="C167" s="15" t="n"/>
      <c r="D167" s="17" t="n"/>
      <c r="E167" s="17" t="n"/>
      <c r="F167" s="18">
        <f>IF(A167="","",F166+D167-E167)</f>
        <v/>
      </c>
    </row>
    <row r="168">
      <c r="A168" s="16" t="n"/>
      <c r="B168" s="15" t="n"/>
      <c r="C168" s="15" t="n"/>
      <c r="D168" s="17" t="n"/>
      <c r="E168" s="17" t="n"/>
      <c r="F168" s="18">
        <f>IF(A168="","",F167+D168-E168)</f>
        <v/>
      </c>
    </row>
    <row r="169">
      <c r="A169" s="16" t="n"/>
      <c r="B169" s="15" t="n"/>
      <c r="C169" s="15" t="n"/>
      <c r="D169" s="17" t="n"/>
      <c r="E169" s="17" t="n"/>
      <c r="F169" s="18">
        <f>IF(A169="","",F168+D169-E169)</f>
        <v/>
      </c>
    </row>
    <row r="170">
      <c r="A170" s="16" t="n"/>
      <c r="B170" s="15" t="n"/>
      <c r="C170" s="15" t="n"/>
      <c r="D170" s="17" t="n"/>
      <c r="E170" s="17" t="n"/>
      <c r="F170" s="18">
        <f>IF(A170="","",F169+D170-E170)</f>
        <v/>
      </c>
    </row>
    <row r="171">
      <c r="A171" s="16" t="n"/>
      <c r="B171" s="15" t="n"/>
      <c r="C171" s="15" t="n"/>
      <c r="D171" s="17" t="n"/>
      <c r="E171" s="17" t="n"/>
      <c r="F171" s="18">
        <f>IF(A171="","",F170+D171-E171)</f>
        <v/>
      </c>
    </row>
    <row r="172">
      <c r="A172" s="16" t="n"/>
      <c r="B172" s="15" t="n"/>
      <c r="C172" s="15" t="n"/>
      <c r="D172" s="17" t="n"/>
      <c r="E172" s="17" t="n"/>
      <c r="F172" s="18">
        <f>IF(A172="","",F171+D172-E172)</f>
        <v/>
      </c>
    </row>
    <row r="173">
      <c r="A173" s="16" t="n"/>
      <c r="B173" s="15" t="n"/>
      <c r="C173" s="15" t="n"/>
      <c r="D173" s="17" t="n"/>
      <c r="E173" s="17" t="n"/>
      <c r="F173" s="18">
        <f>IF(A173="","",F172+D173-E173)</f>
        <v/>
      </c>
    </row>
    <row r="174">
      <c r="A174" s="16" t="n"/>
      <c r="B174" s="15" t="n"/>
      <c r="C174" s="15" t="n"/>
      <c r="D174" s="17" t="n"/>
      <c r="E174" s="17" t="n"/>
      <c r="F174" s="18">
        <f>IF(A174="","",F173+D174-E174)</f>
        <v/>
      </c>
    </row>
    <row r="175">
      <c r="A175" s="16" t="n"/>
      <c r="B175" s="15" t="n"/>
      <c r="C175" s="15" t="n"/>
      <c r="D175" s="17" t="n"/>
      <c r="E175" s="17" t="n"/>
      <c r="F175" s="18">
        <f>IF(A175="","",F174+D175-E175)</f>
        <v/>
      </c>
    </row>
    <row r="176">
      <c r="A176" s="16" t="n"/>
      <c r="B176" s="15" t="n"/>
      <c r="C176" s="15" t="n"/>
      <c r="D176" s="17" t="n"/>
      <c r="E176" s="17" t="n"/>
      <c r="F176" s="18">
        <f>IF(A176="","",F175+D176-E176)</f>
        <v/>
      </c>
    </row>
    <row r="177">
      <c r="A177" s="16" t="n"/>
      <c r="B177" s="15" t="n"/>
      <c r="C177" s="15" t="n"/>
      <c r="D177" s="17" t="n"/>
      <c r="E177" s="17" t="n"/>
      <c r="F177" s="18">
        <f>IF(A177="","",F176+D177-E177)</f>
        <v/>
      </c>
    </row>
    <row r="178">
      <c r="A178" s="16" t="n"/>
      <c r="B178" s="15" t="n"/>
      <c r="C178" s="15" t="n"/>
      <c r="D178" s="17" t="n"/>
      <c r="E178" s="17" t="n"/>
      <c r="F178" s="18">
        <f>IF(A178="","",F177+D178-E178)</f>
        <v/>
      </c>
    </row>
    <row r="179">
      <c r="A179" s="16" t="n"/>
      <c r="B179" s="15" t="n"/>
      <c r="C179" s="15" t="n"/>
      <c r="D179" s="17" t="n"/>
      <c r="E179" s="17" t="n"/>
      <c r="F179" s="18">
        <f>IF(A179="","",F178+D179-E179)</f>
        <v/>
      </c>
    </row>
    <row r="180">
      <c r="A180" s="16" t="n"/>
      <c r="B180" s="15" t="n"/>
      <c r="C180" s="15" t="n"/>
      <c r="D180" s="17" t="n"/>
      <c r="E180" s="17" t="n"/>
      <c r="F180" s="18">
        <f>IF(A180="","",F179+D180-E180)</f>
        <v/>
      </c>
    </row>
    <row r="181">
      <c r="A181" s="16" t="n"/>
      <c r="B181" s="15" t="n"/>
      <c r="C181" s="15" t="n"/>
      <c r="D181" s="17" t="n"/>
      <c r="E181" s="17" t="n"/>
      <c r="F181" s="18">
        <f>IF(A181="","",F180+D181-E181)</f>
        <v/>
      </c>
    </row>
    <row r="182">
      <c r="A182" s="16" t="n"/>
      <c r="B182" s="15" t="n"/>
      <c r="C182" s="15" t="n"/>
      <c r="D182" s="17" t="n"/>
      <c r="E182" s="17" t="n"/>
      <c r="F182" s="18">
        <f>IF(A182="","",F181+D182-E182)</f>
        <v/>
      </c>
    </row>
    <row r="183">
      <c r="A183" s="16" t="n"/>
      <c r="B183" s="15" t="n"/>
      <c r="C183" s="15" t="n"/>
      <c r="D183" s="17" t="n"/>
      <c r="E183" s="17" t="n"/>
      <c r="F183" s="18">
        <f>IF(A183="","",F182+D183-E183)</f>
        <v/>
      </c>
    </row>
    <row r="184">
      <c r="A184" s="16" t="n"/>
      <c r="B184" s="15" t="n"/>
      <c r="C184" s="15" t="n"/>
      <c r="D184" s="17" t="n"/>
      <c r="E184" s="17" t="n"/>
      <c r="F184" s="18">
        <f>IF(A184="","",F183+D184-E184)</f>
        <v/>
      </c>
    </row>
    <row r="185">
      <c r="A185" s="16" t="n"/>
      <c r="B185" s="15" t="n"/>
      <c r="C185" s="15" t="n"/>
      <c r="D185" s="17" t="n"/>
      <c r="E185" s="17" t="n"/>
      <c r="F185" s="18">
        <f>IF(A185="","",F184+D185-E185)</f>
        <v/>
      </c>
    </row>
    <row r="186">
      <c r="A186" s="16" t="n"/>
      <c r="B186" s="15" t="n"/>
      <c r="C186" s="15" t="n"/>
      <c r="D186" s="17" t="n"/>
      <c r="E186" s="17" t="n"/>
      <c r="F186" s="18">
        <f>IF(A186="","",F185+D186-E186)</f>
        <v/>
      </c>
    </row>
    <row r="187">
      <c r="A187" s="16" t="n"/>
      <c r="B187" s="15" t="n"/>
      <c r="C187" s="15" t="n"/>
      <c r="D187" s="17" t="n"/>
      <c r="E187" s="17" t="n"/>
      <c r="F187" s="18">
        <f>IF(A187="","",F186+D187-E187)</f>
        <v/>
      </c>
    </row>
    <row r="188">
      <c r="A188" s="16" t="n"/>
      <c r="B188" s="15" t="n"/>
      <c r="C188" s="15" t="n"/>
      <c r="D188" s="17" t="n"/>
      <c r="E188" s="17" t="n"/>
      <c r="F188" s="18">
        <f>IF(A188="","",F187+D188-E188)</f>
        <v/>
      </c>
    </row>
    <row r="189">
      <c r="A189" s="16" t="n"/>
      <c r="B189" s="15" t="n"/>
      <c r="C189" s="15" t="n"/>
      <c r="D189" s="17" t="n"/>
      <c r="E189" s="17" t="n"/>
      <c r="F189" s="18">
        <f>IF(A189="","",F188+D189-E189)</f>
        <v/>
      </c>
    </row>
    <row r="190">
      <c r="A190" s="16" t="n"/>
      <c r="B190" s="15" t="n"/>
      <c r="C190" s="15" t="n"/>
      <c r="D190" s="17" t="n"/>
      <c r="E190" s="17" t="n"/>
      <c r="F190" s="18">
        <f>IF(A190="","",F189+D190-E190)</f>
        <v/>
      </c>
    </row>
    <row r="191">
      <c r="A191" s="16" t="n"/>
      <c r="B191" s="15" t="n"/>
      <c r="C191" s="15" t="n"/>
      <c r="D191" s="17" t="n"/>
      <c r="E191" s="17" t="n"/>
      <c r="F191" s="18">
        <f>IF(A191="","",F190+D191-E191)</f>
        <v/>
      </c>
    </row>
    <row r="192">
      <c r="A192" s="16" t="n"/>
      <c r="B192" s="15" t="n"/>
      <c r="C192" s="15" t="n"/>
      <c r="D192" s="17" t="n"/>
      <c r="E192" s="17" t="n"/>
      <c r="F192" s="18">
        <f>IF(A192="","",F191+D192-E192)</f>
        <v/>
      </c>
    </row>
    <row r="193">
      <c r="A193" s="16" t="n"/>
      <c r="B193" s="15" t="n"/>
      <c r="C193" s="15" t="n"/>
      <c r="D193" s="17" t="n"/>
      <c r="E193" s="17" t="n"/>
      <c r="F193" s="18">
        <f>IF(A193="","",F192+D193-E193)</f>
        <v/>
      </c>
    </row>
    <row r="194">
      <c r="A194" s="16" t="n"/>
      <c r="B194" s="15" t="n"/>
      <c r="C194" s="15" t="n"/>
      <c r="D194" s="17" t="n"/>
      <c r="E194" s="17" t="n"/>
      <c r="F194" s="18">
        <f>IF(A194="","",F193+D194-E194)</f>
        <v/>
      </c>
    </row>
    <row r="195">
      <c r="A195" s="16" t="n"/>
      <c r="B195" s="15" t="n"/>
      <c r="C195" s="15" t="n"/>
      <c r="D195" s="17" t="n"/>
      <c r="E195" s="17" t="n"/>
      <c r="F195" s="18">
        <f>IF(A195="","",F194+D195-E195)</f>
        <v/>
      </c>
    </row>
    <row r="196">
      <c r="A196" s="16" t="n"/>
      <c r="B196" s="15" t="n"/>
      <c r="C196" s="15" t="n"/>
      <c r="D196" s="17" t="n"/>
      <c r="E196" s="17" t="n"/>
      <c r="F196" s="18">
        <f>IF(A196="","",F195+D196-E196)</f>
        <v/>
      </c>
    </row>
    <row r="197">
      <c r="A197" s="16" t="n"/>
      <c r="B197" s="15" t="n"/>
      <c r="C197" s="15" t="n"/>
      <c r="D197" s="17" t="n"/>
      <c r="E197" s="17" t="n"/>
      <c r="F197" s="18">
        <f>IF(A197="","",F196+D197-E197)</f>
        <v/>
      </c>
    </row>
    <row r="198">
      <c r="A198" s="16" t="n"/>
      <c r="B198" s="15" t="n"/>
      <c r="C198" s="15" t="n"/>
      <c r="D198" s="17" t="n"/>
      <c r="E198" s="17" t="n"/>
      <c r="F198" s="18">
        <f>IF(A198="","",F197+D198-E198)</f>
        <v/>
      </c>
    </row>
    <row r="199">
      <c r="A199" s="16" t="n"/>
      <c r="B199" s="15" t="n"/>
      <c r="C199" s="15" t="n"/>
      <c r="D199" s="17" t="n"/>
      <c r="E199" s="17" t="n"/>
      <c r="F199" s="18">
        <f>IF(A199="","",F198+D199-E199)</f>
        <v/>
      </c>
    </row>
    <row r="200">
      <c r="A200" s="16" t="n"/>
      <c r="B200" s="15" t="n"/>
      <c r="C200" s="15" t="n"/>
      <c r="D200" s="17" t="n"/>
      <c r="E200" s="17" t="n"/>
      <c r="F200" s="18">
        <f>IF(A200="","",F199+D200-E200)</f>
        <v/>
      </c>
    </row>
    <row r="201">
      <c r="A201" s="16" t="n"/>
      <c r="B201" s="15" t="n"/>
      <c r="C201" s="15" t="n"/>
      <c r="D201" s="17" t="n"/>
      <c r="E201" s="17" t="n"/>
      <c r="F201" s="18">
        <f>IF(A201="","",F200+D201-E201)</f>
        <v/>
      </c>
    </row>
    <row r="202">
      <c r="A202" s="16" t="n"/>
      <c r="B202" s="15" t="n"/>
      <c r="C202" s="15" t="n"/>
      <c r="D202" s="17" t="n"/>
      <c r="E202" s="17" t="n"/>
      <c r="F202" s="18">
        <f>IF(A202="","",F201+D202-E202)</f>
        <v/>
      </c>
    </row>
    <row r="203">
      <c r="A203" s="16" t="n"/>
      <c r="B203" s="15" t="n"/>
      <c r="C203" s="15" t="n"/>
      <c r="D203" s="17" t="n"/>
      <c r="E203" s="17" t="n"/>
      <c r="F203" s="18">
        <f>IF(A203="","",F202+D203-E203)</f>
        <v/>
      </c>
    </row>
    <row r="204">
      <c r="A204" s="16" t="n"/>
      <c r="B204" s="15" t="n"/>
      <c r="C204" s="15" t="n"/>
      <c r="D204" s="17" t="n"/>
      <c r="E204" s="17" t="n"/>
      <c r="F204" s="18">
        <f>IF(A204="","",F203+D204-E204)</f>
        <v/>
      </c>
    </row>
    <row r="205">
      <c r="A205" s="16" t="n"/>
      <c r="B205" s="15" t="n"/>
      <c r="C205" s="15" t="n"/>
      <c r="D205" s="17" t="n"/>
      <c r="E205" s="17" t="n"/>
      <c r="F205" s="18">
        <f>IF(A205="","",F204+D205-E205)</f>
        <v/>
      </c>
    </row>
    <row r="206">
      <c r="A206" s="16" t="n"/>
      <c r="B206" s="15" t="n"/>
      <c r="C206" s="15" t="n"/>
      <c r="D206" s="17" t="n"/>
      <c r="E206" s="17" t="n"/>
      <c r="F206" s="18">
        <f>IF(A206="","",F205+D206-E206)</f>
        <v/>
      </c>
    </row>
    <row r="207">
      <c r="A207" s="16" t="n"/>
      <c r="B207" s="15" t="n"/>
      <c r="C207" s="15" t="n"/>
      <c r="D207" s="17" t="n"/>
      <c r="E207" s="17" t="n"/>
      <c r="F207" s="18">
        <f>IF(A207="","",F206+D207-E207)</f>
        <v/>
      </c>
    </row>
    <row r="208">
      <c r="A208" s="16" t="n"/>
      <c r="B208" s="15" t="n"/>
      <c r="C208" s="15" t="n"/>
      <c r="D208" s="17" t="n"/>
      <c r="E208" s="17" t="n"/>
      <c r="F208" s="18">
        <f>IF(A208="","",F207+D208-E208)</f>
        <v/>
      </c>
    </row>
    <row r="209">
      <c r="A209" s="16" t="n"/>
      <c r="B209" s="15" t="n"/>
      <c r="C209" s="15" t="n"/>
      <c r="D209" s="17" t="n"/>
      <c r="E209" s="17" t="n"/>
      <c r="F209" s="18">
        <f>IF(A209="","",F208+D209-E209)</f>
        <v/>
      </c>
    </row>
    <row r="210">
      <c r="A210" s="16" t="n"/>
      <c r="B210" s="15" t="n"/>
      <c r="C210" s="15" t="n"/>
      <c r="D210" s="17" t="n"/>
      <c r="E210" s="17" t="n"/>
      <c r="F210" s="18">
        <f>IF(A210="","",F209+D210-E210)</f>
        <v/>
      </c>
    </row>
    <row r="211">
      <c r="A211" s="16" t="n"/>
      <c r="B211" s="15" t="n"/>
      <c r="C211" s="15" t="n"/>
      <c r="D211" s="17" t="n"/>
      <c r="E211" s="17" t="n"/>
      <c r="F211" s="18">
        <f>IF(A211="","",F210+D211-E211)</f>
        <v/>
      </c>
    </row>
    <row r="212">
      <c r="A212" s="16" t="n"/>
      <c r="B212" s="15" t="n"/>
      <c r="C212" s="15" t="n"/>
      <c r="D212" s="17" t="n"/>
      <c r="E212" s="17" t="n"/>
      <c r="F212" s="18">
        <f>IF(A212="","",F211+D212-E212)</f>
        <v/>
      </c>
    </row>
    <row r="213">
      <c r="A213" s="16" t="n"/>
      <c r="B213" s="15" t="n"/>
      <c r="C213" s="15" t="n"/>
      <c r="D213" s="17" t="n"/>
      <c r="E213" s="17" t="n"/>
      <c r="F213" s="18">
        <f>IF(A213="","",F212+D213-E213)</f>
        <v/>
      </c>
    </row>
    <row r="214">
      <c r="A214" s="16" t="n"/>
      <c r="B214" s="15" t="n"/>
      <c r="C214" s="15" t="n"/>
      <c r="D214" s="17" t="n"/>
      <c r="E214" s="17" t="n"/>
      <c r="F214" s="18">
        <f>IF(A214="","",F213+D214-E214)</f>
        <v/>
      </c>
    </row>
    <row r="215">
      <c r="A215" s="16" t="n"/>
      <c r="B215" s="15" t="n"/>
      <c r="C215" s="15" t="n"/>
      <c r="D215" s="17" t="n"/>
      <c r="E215" s="17" t="n"/>
      <c r="F215" s="18">
        <f>IF(A215="","",F214+D215-E215)</f>
        <v/>
      </c>
    </row>
    <row r="216">
      <c r="A216" s="16" t="n"/>
      <c r="B216" s="15" t="n"/>
      <c r="C216" s="15" t="n"/>
      <c r="D216" s="17" t="n"/>
      <c r="E216" s="17" t="n"/>
      <c r="F216" s="18">
        <f>IF(A216="","",F215+D216-E216)</f>
        <v/>
      </c>
    </row>
    <row r="217">
      <c r="A217" s="16" t="n"/>
      <c r="B217" s="15" t="n"/>
      <c r="C217" s="15" t="n"/>
      <c r="D217" s="17" t="n"/>
      <c r="E217" s="17" t="n"/>
      <c r="F217" s="18">
        <f>IF(A217="","",F216+D217-E217)</f>
        <v/>
      </c>
    </row>
    <row r="218">
      <c r="A218" s="16" t="n"/>
      <c r="B218" s="15" t="n"/>
      <c r="C218" s="15" t="n"/>
      <c r="D218" s="17" t="n"/>
      <c r="E218" s="17" t="n"/>
      <c r="F218" s="18">
        <f>IF(A218="","",F217+D218-E218)</f>
        <v/>
      </c>
    </row>
    <row r="219">
      <c r="A219" s="16" t="n"/>
      <c r="B219" s="15" t="n"/>
      <c r="C219" s="15" t="n"/>
      <c r="D219" s="17" t="n"/>
      <c r="E219" s="17" t="n"/>
      <c r="F219" s="18">
        <f>IF(A219="","",F218+D219-E219)</f>
        <v/>
      </c>
    </row>
    <row r="220">
      <c r="A220" s="16" t="n"/>
      <c r="B220" s="15" t="n"/>
      <c r="C220" s="15" t="n"/>
      <c r="D220" s="17" t="n"/>
      <c r="E220" s="17" t="n"/>
      <c r="F220" s="18">
        <f>IF(A220="","",F219+D220-E220)</f>
        <v/>
      </c>
    </row>
    <row r="221">
      <c r="A221" s="16" t="n"/>
      <c r="B221" s="15" t="n"/>
      <c r="C221" s="15" t="n"/>
      <c r="D221" s="17" t="n"/>
      <c r="E221" s="17" t="n"/>
      <c r="F221" s="18">
        <f>IF(A221="","",F220+D221-E221)</f>
        <v/>
      </c>
    </row>
    <row r="222">
      <c r="A222" s="16" t="n"/>
      <c r="B222" s="15" t="n"/>
      <c r="C222" s="15" t="n"/>
      <c r="D222" s="17" t="n"/>
      <c r="E222" s="17" t="n"/>
      <c r="F222" s="18">
        <f>IF(A222="","",F221+D222-E222)</f>
        <v/>
      </c>
    </row>
    <row r="223">
      <c r="A223" s="16" t="n"/>
      <c r="B223" s="15" t="n"/>
      <c r="C223" s="15" t="n"/>
      <c r="D223" s="17" t="n"/>
      <c r="E223" s="17" t="n"/>
      <c r="F223" s="18">
        <f>IF(A223="","",F222+D223-E223)</f>
        <v/>
      </c>
    </row>
    <row r="224">
      <c r="A224" s="16" t="n"/>
      <c r="B224" s="15" t="n"/>
      <c r="C224" s="15" t="n"/>
      <c r="D224" s="17" t="n"/>
      <c r="E224" s="17" t="n"/>
      <c r="F224" s="18">
        <f>IF(A224="","",F223+D224-E224)</f>
        <v/>
      </c>
    </row>
    <row r="225">
      <c r="A225" s="16" t="n"/>
      <c r="B225" s="15" t="n"/>
      <c r="C225" s="15" t="n"/>
      <c r="D225" s="17" t="n"/>
      <c r="E225" s="17" t="n"/>
      <c r="F225" s="18">
        <f>IF(A225="","",F224+D225-E225)</f>
        <v/>
      </c>
    </row>
    <row r="226">
      <c r="A226" s="16" t="n"/>
      <c r="B226" s="15" t="n"/>
      <c r="C226" s="15" t="n"/>
      <c r="D226" s="17" t="n"/>
      <c r="E226" s="17" t="n"/>
      <c r="F226" s="18">
        <f>IF(A226="","",F225+D226-E226)</f>
        <v/>
      </c>
    </row>
    <row r="227">
      <c r="A227" s="16" t="n"/>
      <c r="B227" s="15" t="n"/>
      <c r="C227" s="15" t="n"/>
      <c r="D227" s="17" t="n"/>
      <c r="E227" s="17" t="n"/>
      <c r="F227" s="18">
        <f>IF(A227="","",F226+D227-E227)</f>
        <v/>
      </c>
    </row>
    <row r="228">
      <c r="A228" s="16" t="n"/>
      <c r="B228" s="15" t="n"/>
      <c r="C228" s="15" t="n"/>
      <c r="D228" s="17" t="n"/>
      <c r="E228" s="17" t="n"/>
      <c r="F228" s="18">
        <f>IF(A228="","",F227+D228-E228)</f>
        <v/>
      </c>
    </row>
    <row r="229">
      <c r="A229" s="16" t="n"/>
      <c r="B229" s="15" t="n"/>
      <c r="C229" s="15" t="n"/>
      <c r="D229" s="17" t="n"/>
      <c r="E229" s="17" t="n"/>
      <c r="F229" s="18">
        <f>IF(A229="","",F228+D229-E229)</f>
        <v/>
      </c>
    </row>
    <row r="230">
      <c r="A230" s="16" t="n"/>
      <c r="B230" s="15" t="n"/>
      <c r="C230" s="15" t="n"/>
      <c r="D230" s="17" t="n"/>
      <c r="E230" s="17" t="n"/>
      <c r="F230" s="18">
        <f>IF(A230="","",F229+D230-E230)</f>
        <v/>
      </c>
    </row>
    <row r="231">
      <c r="A231" s="16" t="n"/>
      <c r="B231" s="15" t="n"/>
      <c r="C231" s="15" t="n"/>
      <c r="D231" s="17" t="n"/>
      <c r="E231" s="17" t="n"/>
      <c r="F231" s="18">
        <f>IF(A231="","",F230+D231-E231)</f>
        <v/>
      </c>
    </row>
    <row r="232">
      <c r="A232" s="16" t="n"/>
      <c r="B232" s="15" t="n"/>
      <c r="C232" s="15" t="n"/>
      <c r="D232" s="17" t="n"/>
      <c r="E232" s="17" t="n"/>
      <c r="F232" s="18">
        <f>IF(A232="","",F231+D232-E232)</f>
        <v/>
      </c>
    </row>
    <row r="233">
      <c r="A233" s="16" t="n"/>
      <c r="B233" s="15" t="n"/>
      <c r="C233" s="15" t="n"/>
      <c r="D233" s="17" t="n"/>
      <c r="E233" s="17" t="n"/>
      <c r="F233" s="18">
        <f>IF(A233="","",F232+D233-E233)</f>
        <v/>
      </c>
    </row>
    <row r="234">
      <c r="A234" s="16" t="n"/>
      <c r="B234" s="15" t="n"/>
      <c r="C234" s="15" t="n"/>
      <c r="D234" s="17" t="n"/>
      <c r="E234" s="17" t="n"/>
      <c r="F234" s="18">
        <f>IF(A234="","",F233+D234-E234)</f>
        <v/>
      </c>
    </row>
    <row r="235">
      <c r="A235" s="16" t="n"/>
      <c r="B235" s="15" t="n"/>
      <c r="C235" s="15" t="n"/>
      <c r="D235" s="17" t="n"/>
      <c r="E235" s="17" t="n"/>
      <c r="F235" s="18">
        <f>IF(A235="","",F234+D235-E235)</f>
        <v/>
      </c>
    </row>
    <row r="236">
      <c r="A236" s="16" t="n"/>
      <c r="B236" s="15" t="n"/>
      <c r="C236" s="15" t="n"/>
      <c r="D236" s="17" t="n"/>
      <c r="E236" s="17" t="n"/>
      <c r="F236" s="18">
        <f>IF(A236="","",F235+D236-E236)</f>
        <v/>
      </c>
    </row>
    <row r="237">
      <c r="A237" s="16" t="n"/>
      <c r="B237" s="15" t="n"/>
      <c r="C237" s="15" t="n"/>
      <c r="D237" s="17" t="n"/>
      <c r="E237" s="17" t="n"/>
      <c r="F237" s="18">
        <f>IF(A237="","",F236+D237-E237)</f>
        <v/>
      </c>
    </row>
    <row r="238">
      <c r="A238" s="16" t="n"/>
      <c r="B238" s="15" t="n"/>
      <c r="C238" s="15" t="n"/>
      <c r="D238" s="17" t="n"/>
      <c r="E238" s="17" t="n"/>
      <c r="F238" s="18">
        <f>IF(A238="","",F237+D238-E238)</f>
        <v/>
      </c>
    </row>
    <row r="239">
      <c r="A239" s="16" t="n"/>
      <c r="B239" s="15" t="n"/>
      <c r="C239" s="15" t="n"/>
      <c r="D239" s="17" t="n"/>
      <c r="E239" s="17" t="n"/>
      <c r="F239" s="18">
        <f>IF(A239="","",F238+D239-E239)</f>
        <v/>
      </c>
    </row>
    <row r="240">
      <c r="A240" s="16" t="n"/>
      <c r="B240" s="15" t="n"/>
      <c r="C240" s="15" t="n"/>
      <c r="D240" s="17" t="n"/>
      <c r="E240" s="17" t="n"/>
      <c r="F240" s="18">
        <f>IF(A240="","",F239+D240-E240)</f>
        <v/>
      </c>
    </row>
    <row r="241">
      <c r="A241" s="16" t="n"/>
      <c r="B241" s="15" t="n"/>
      <c r="C241" s="15" t="n"/>
      <c r="D241" s="17" t="n"/>
      <c r="E241" s="17" t="n"/>
      <c r="F241" s="18">
        <f>IF(A241="","",F240+D241-E241)</f>
        <v/>
      </c>
    </row>
    <row r="242">
      <c r="A242" s="16" t="n"/>
      <c r="B242" s="15" t="n"/>
      <c r="C242" s="15" t="n"/>
      <c r="D242" s="17" t="n"/>
      <c r="E242" s="17" t="n"/>
      <c r="F242" s="18">
        <f>IF(A242="","",F241+D242-E242)</f>
        <v/>
      </c>
    </row>
    <row r="243">
      <c r="A243" s="16" t="n"/>
      <c r="B243" s="15" t="n"/>
      <c r="C243" s="15" t="n"/>
      <c r="D243" s="17" t="n"/>
      <c r="E243" s="17" t="n"/>
      <c r="F243" s="18">
        <f>IF(A243="","",F242+D243-E243)</f>
        <v/>
      </c>
    </row>
    <row r="244">
      <c r="A244" s="16" t="n"/>
      <c r="B244" s="15" t="n"/>
      <c r="C244" s="15" t="n"/>
      <c r="D244" s="17" t="n"/>
      <c r="E244" s="17" t="n"/>
      <c r="F244" s="18">
        <f>IF(A244="","",F243+D244-E244)</f>
        <v/>
      </c>
    </row>
    <row r="245">
      <c r="A245" s="16" t="n"/>
      <c r="B245" s="15" t="n"/>
      <c r="C245" s="15" t="n"/>
      <c r="D245" s="17" t="n"/>
      <c r="E245" s="17" t="n"/>
      <c r="F245" s="18">
        <f>IF(A245="","",F244+D245-E245)</f>
        <v/>
      </c>
    </row>
    <row r="246">
      <c r="A246" s="16" t="n"/>
      <c r="B246" s="15" t="n"/>
      <c r="C246" s="15" t="n"/>
      <c r="D246" s="17" t="n"/>
      <c r="E246" s="17" t="n"/>
      <c r="F246" s="18">
        <f>IF(A246="","",F245+D246-E246)</f>
        <v/>
      </c>
    </row>
    <row r="247">
      <c r="A247" s="16" t="n"/>
      <c r="B247" s="15" t="n"/>
      <c r="C247" s="15" t="n"/>
      <c r="D247" s="17" t="n"/>
      <c r="E247" s="17" t="n"/>
      <c r="F247" s="18">
        <f>IF(A247="","",F246+D247-E247)</f>
        <v/>
      </c>
    </row>
    <row r="248">
      <c r="A248" s="16" t="n"/>
      <c r="B248" s="15" t="n"/>
      <c r="C248" s="15" t="n"/>
      <c r="D248" s="17" t="n"/>
      <c r="E248" s="17" t="n"/>
      <c r="F248" s="18">
        <f>IF(A248="","",F247+D248-E248)</f>
        <v/>
      </c>
    </row>
    <row r="249">
      <c r="A249" s="16" t="n"/>
      <c r="B249" s="15" t="n"/>
      <c r="C249" s="15" t="n"/>
      <c r="D249" s="17" t="n"/>
      <c r="E249" s="17" t="n"/>
      <c r="F249" s="18">
        <f>IF(A249="","",F248+D249-E249)</f>
        <v/>
      </c>
    </row>
    <row r="250">
      <c r="A250" s="16" t="n"/>
      <c r="B250" s="15" t="n"/>
      <c r="C250" s="15" t="n"/>
      <c r="D250" s="17" t="n"/>
      <c r="E250" s="17" t="n"/>
      <c r="F250" s="18">
        <f>IF(A250="","",F249+D250-E250)</f>
        <v/>
      </c>
    </row>
    <row r="251">
      <c r="A251" s="16" t="n"/>
      <c r="B251" s="15" t="n"/>
      <c r="C251" s="15" t="n"/>
      <c r="D251" s="17" t="n"/>
      <c r="E251" s="17" t="n"/>
      <c r="F251" s="18">
        <f>IF(A251="","",F250+D251-E251)</f>
        <v/>
      </c>
    </row>
    <row r="252">
      <c r="A252" s="16" t="n"/>
      <c r="B252" s="15" t="n"/>
      <c r="C252" s="15" t="n"/>
      <c r="D252" s="17" t="n"/>
      <c r="E252" s="17" t="n"/>
      <c r="F252" s="18">
        <f>IF(A252="","",F251+D252-E252)</f>
        <v/>
      </c>
    </row>
    <row r="253">
      <c r="A253" s="16" t="n"/>
      <c r="B253" s="15" t="n"/>
      <c r="C253" s="15" t="n"/>
      <c r="D253" s="17" t="n"/>
      <c r="E253" s="17" t="n"/>
      <c r="F253" s="18">
        <f>IF(A253="","",F252+D253-E253)</f>
        <v/>
      </c>
    </row>
    <row r="254">
      <c r="A254" s="16" t="n"/>
      <c r="B254" s="15" t="n"/>
      <c r="C254" s="15" t="n"/>
      <c r="D254" s="17" t="n"/>
      <c r="E254" s="17" t="n"/>
      <c r="F254" s="18">
        <f>IF(A254="","",F253+D254-E254)</f>
        <v/>
      </c>
    </row>
    <row r="255">
      <c r="A255" s="16" t="n"/>
      <c r="B255" s="15" t="n"/>
      <c r="C255" s="15" t="n"/>
      <c r="D255" s="17" t="n"/>
      <c r="E255" s="17" t="n"/>
      <c r="F255" s="18">
        <f>IF(A255="","",F254+D255-E255)</f>
        <v/>
      </c>
    </row>
    <row r="256">
      <c r="A256" s="16" t="n"/>
      <c r="B256" s="15" t="n"/>
      <c r="C256" s="15" t="n"/>
      <c r="D256" s="17" t="n"/>
      <c r="E256" s="17" t="n"/>
      <c r="F256" s="18">
        <f>IF(A256="","",F255+D256-E256)</f>
        <v/>
      </c>
    </row>
    <row r="257">
      <c r="A257" s="16" t="n"/>
      <c r="B257" s="15" t="n"/>
      <c r="C257" s="15" t="n"/>
      <c r="D257" s="17" t="n"/>
      <c r="E257" s="17" t="n"/>
      <c r="F257" s="18">
        <f>IF(A257="","",F256+D257-E257)</f>
        <v/>
      </c>
    </row>
    <row r="258">
      <c r="A258" s="16" t="n"/>
      <c r="B258" s="15" t="n"/>
      <c r="C258" s="15" t="n"/>
      <c r="D258" s="17" t="n"/>
      <c r="E258" s="17" t="n"/>
      <c r="F258" s="18">
        <f>IF(A258="","",F257+D258-E258)</f>
        <v/>
      </c>
    </row>
    <row r="259">
      <c r="A259" s="16" t="n"/>
      <c r="B259" s="15" t="n"/>
      <c r="C259" s="15" t="n"/>
      <c r="D259" s="17" t="n"/>
      <c r="E259" s="17" t="n"/>
      <c r="F259" s="18">
        <f>IF(A259="","",F258+D259-E259)</f>
        <v/>
      </c>
    </row>
    <row r="260">
      <c r="A260" s="16" t="n"/>
      <c r="B260" s="15" t="n"/>
      <c r="C260" s="15" t="n"/>
      <c r="D260" s="17" t="n"/>
      <c r="E260" s="17" t="n"/>
      <c r="F260" s="18">
        <f>IF(A260="","",F259+D260-E260)</f>
        <v/>
      </c>
    </row>
    <row r="261">
      <c r="A261" s="16" t="n"/>
      <c r="B261" s="15" t="n"/>
      <c r="C261" s="15" t="n"/>
      <c r="D261" s="17" t="n"/>
      <c r="E261" s="17" t="n"/>
      <c r="F261" s="18">
        <f>IF(A261="","",F260+D261-E261)</f>
        <v/>
      </c>
    </row>
    <row r="262">
      <c r="A262" s="16" t="n"/>
      <c r="B262" s="15" t="n"/>
      <c r="C262" s="15" t="n"/>
      <c r="D262" s="17" t="n"/>
      <c r="E262" s="17" t="n"/>
      <c r="F262" s="18">
        <f>IF(A262="","",F261+D262-E262)</f>
        <v/>
      </c>
    </row>
    <row r="263">
      <c r="A263" s="16" t="n"/>
      <c r="B263" s="15" t="n"/>
      <c r="C263" s="15" t="n"/>
      <c r="D263" s="17" t="n"/>
      <c r="E263" s="17" t="n"/>
      <c r="F263" s="18">
        <f>IF(A263="","",F262+D263-E263)</f>
        <v/>
      </c>
    </row>
    <row r="264">
      <c r="A264" s="16" t="n"/>
      <c r="B264" s="15" t="n"/>
      <c r="C264" s="15" t="n"/>
      <c r="D264" s="17" t="n"/>
      <c r="E264" s="17" t="n"/>
      <c r="F264" s="18">
        <f>IF(A264="","",F263+D264-E264)</f>
        <v/>
      </c>
    </row>
    <row r="265">
      <c r="A265" s="16" t="n"/>
      <c r="B265" s="15" t="n"/>
      <c r="C265" s="15" t="n"/>
      <c r="D265" s="17" t="n"/>
      <c r="E265" s="17" t="n"/>
      <c r="F265" s="18">
        <f>IF(A265="","",F264+D265-E265)</f>
        <v/>
      </c>
    </row>
    <row r="266">
      <c r="A266" s="16" t="n"/>
      <c r="B266" s="15" t="n"/>
      <c r="C266" s="15" t="n"/>
      <c r="D266" s="17" t="n"/>
      <c r="E266" s="17" t="n"/>
      <c r="F266" s="18">
        <f>IF(A266="","",F265+D266-E266)</f>
        <v/>
      </c>
    </row>
    <row r="267">
      <c r="A267" s="16" t="n"/>
      <c r="B267" s="15" t="n"/>
      <c r="C267" s="15" t="n"/>
      <c r="D267" s="17" t="n"/>
      <c r="E267" s="17" t="n"/>
      <c r="F267" s="18">
        <f>IF(A267="","",F266+D267-E267)</f>
        <v/>
      </c>
    </row>
    <row r="268">
      <c r="A268" s="16" t="n"/>
      <c r="B268" s="15" t="n"/>
      <c r="C268" s="15" t="n"/>
      <c r="D268" s="17" t="n"/>
      <c r="E268" s="17" t="n"/>
      <c r="F268" s="18">
        <f>IF(A268="","",F267+D268-E268)</f>
        <v/>
      </c>
    </row>
    <row r="269">
      <c r="A269" s="16" t="n"/>
      <c r="B269" s="15" t="n"/>
      <c r="C269" s="15" t="n"/>
      <c r="D269" s="17" t="n"/>
      <c r="E269" s="17" t="n"/>
      <c r="F269" s="18">
        <f>IF(A269="","",F268+D269-E269)</f>
        <v/>
      </c>
    </row>
    <row r="270">
      <c r="A270" s="16" t="n"/>
      <c r="B270" s="15" t="n"/>
      <c r="C270" s="15" t="n"/>
      <c r="D270" s="17" t="n"/>
      <c r="E270" s="17" t="n"/>
      <c r="F270" s="18">
        <f>IF(A270="","",F269+D270-E270)</f>
        <v/>
      </c>
    </row>
    <row r="271">
      <c r="A271" s="16" t="n"/>
      <c r="B271" s="15" t="n"/>
      <c r="C271" s="15" t="n"/>
      <c r="D271" s="17" t="n"/>
      <c r="E271" s="17" t="n"/>
      <c r="F271" s="18">
        <f>IF(A271="","",F270+D271-E271)</f>
        <v/>
      </c>
    </row>
    <row r="272">
      <c r="A272" s="16" t="n"/>
      <c r="B272" s="15" t="n"/>
      <c r="C272" s="15" t="n"/>
      <c r="D272" s="17" t="n"/>
      <c r="E272" s="17" t="n"/>
      <c r="F272" s="18">
        <f>IF(A272="","",F271+D272-E272)</f>
        <v/>
      </c>
    </row>
    <row r="273">
      <c r="A273" s="16" t="n"/>
      <c r="B273" s="15" t="n"/>
      <c r="C273" s="15" t="n"/>
      <c r="D273" s="17" t="n"/>
      <c r="E273" s="17" t="n"/>
      <c r="F273" s="18">
        <f>IF(A273="","",F272+D273-E273)</f>
        <v/>
      </c>
    </row>
    <row r="274">
      <c r="A274" s="16" t="n"/>
      <c r="B274" s="15" t="n"/>
      <c r="C274" s="15" t="n"/>
      <c r="D274" s="17" t="n"/>
      <c r="E274" s="17" t="n"/>
      <c r="F274" s="18">
        <f>IF(A274="","",F273+D274-E274)</f>
        <v/>
      </c>
    </row>
    <row r="275">
      <c r="A275" s="16" t="n"/>
      <c r="B275" s="15" t="n"/>
      <c r="C275" s="15" t="n"/>
      <c r="D275" s="17" t="n"/>
      <c r="E275" s="17" t="n"/>
      <c r="F275" s="18">
        <f>IF(A275="","",F274+D275-E275)</f>
        <v/>
      </c>
    </row>
    <row r="276">
      <c r="A276" s="16" t="n"/>
      <c r="B276" s="15" t="n"/>
      <c r="C276" s="15" t="n"/>
      <c r="D276" s="17" t="n"/>
      <c r="E276" s="17" t="n"/>
      <c r="F276" s="18">
        <f>IF(A276="","",F275+D276-E276)</f>
        <v/>
      </c>
    </row>
    <row r="277">
      <c r="A277" s="16" t="n"/>
      <c r="B277" s="15" t="n"/>
      <c r="C277" s="15" t="n"/>
      <c r="D277" s="17" t="n"/>
      <c r="E277" s="17" t="n"/>
      <c r="F277" s="18">
        <f>IF(A277="","",F276+D277-E277)</f>
        <v/>
      </c>
    </row>
    <row r="278">
      <c r="A278" s="16" t="n"/>
      <c r="B278" s="15" t="n"/>
      <c r="C278" s="15" t="n"/>
      <c r="D278" s="17" t="n"/>
      <c r="E278" s="17" t="n"/>
      <c r="F278" s="18">
        <f>IF(A278="","",F277+D278-E278)</f>
        <v/>
      </c>
    </row>
    <row r="279">
      <c r="A279" s="16" t="n"/>
      <c r="B279" s="15" t="n"/>
      <c r="C279" s="15" t="n"/>
      <c r="D279" s="17" t="n"/>
      <c r="E279" s="17" t="n"/>
      <c r="F279" s="18">
        <f>IF(A279="","",F278+D279-E279)</f>
        <v/>
      </c>
    </row>
    <row r="280">
      <c r="A280" s="16" t="n"/>
      <c r="B280" s="15" t="n"/>
      <c r="C280" s="15" t="n"/>
      <c r="D280" s="17" t="n"/>
      <c r="E280" s="17" t="n"/>
      <c r="F280" s="18">
        <f>IF(A280="","",F279+D280-E280)</f>
        <v/>
      </c>
    </row>
    <row r="281">
      <c r="A281" s="16" t="n"/>
      <c r="B281" s="15" t="n"/>
      <c r="C281" s="15" t="n"/>
      <c r="D281" s="17" t="n"/>
      <c r="E281" s="17" t="n"/>
      <c r="F281" s="18">
        <f>IF(A281="","",F280+D281-E281)</f>
        <v/>
      </c>
    </row>
    <row r="282">
      <c r="A282" s="16" t="n"/>
      <c r="B282" s="15" t="n"/>
      <c r="C282" s="15" t="n"/>
      <c r="D282" s="17" t="n"/>
      <c r="E282" s="17" t="n"/>
      <c r="F282" s="18">
        <f>IF(A282="","",F281+D282-E282)</f>
        <v/>
      </c>
    </row>
    <row r="283">
      <c r="A283" s="16" t="n"/>
      <c r="B283" s="15" t="n"/>
      <c r="C283" s="15" t="n"/>
      <c r="D283" s="17" t="n"/>
      <c r="E283" s="17" t="n"/>
      <c r="F283" s="18">
        <f>IF(A283="","",F282+D283-E283)</f>
        <v/>
      </c>
    </row>
    <row r="284">
      <c r="A284" s="16" t="n"/>
      <c r="B284" s="15" t="n"/>
      <c r="C284" s="15" t="n"/>
      <c r="D284" s="17" t="n"/>
      <c r="E284" s="17" t="n"/>
      <c r="F284" s="18">
        <f>IF(A284="","",F283+D284-E284)</f>
        <v/>
      </c>
    </row>
    <row r="285">
      <c r="A285" s="16" t="n"/>
      <c r="B285" s="15" t="n"/>
      <c r="C285" s="15" t="n"/>
      <c r="D285" s="17" t="n"/>
      <c r="E285" s="17" t="n"/>
      <c r="F285" s="18">
        <f>IF(A285="","",F284+D285-E285)</f>
        <v/>
      </c>
    </row>
    <row r="286">
      <c r="A286" s="16" t="n"/>
      <c r="B286" s="15" t="n"/>
      <c r="C286" s="15" t="n"/>
      <c r="D286" s="17" t="n"/>
      <c r="E286" s="17" t="n"/>
      <c r="F286" s="18">
        <f>IF(A286="","",F285+D286-E286)</f>
        <v/>
      </c>
    </row>
    <row r="287">
      <c r="A287" s="16" t="n"/>
      <c r="B287" s="15" t="n"/>
      <c r="C287" s="15" t="n"/>
      <c r="D287" s="17" t="n"/>
      <c r="E287" s="17" t="n"/>
      <c r="F287" s="18">
        <f>IF(A287="","",F286+D287-E287)</f>
        <v/>
      </c>
    </row>
    <row r="288">
      <c r="A288" s="16" t="n"/>
      <c r="B288" s="15" t="n"/>
      <c r="C288" s="15" t="n"/>
      <c r="D288" s="17" t="n"/>
      <c r="E288" s="17" t="n"/>
      <c r="F288" s="18">
        <f>IF(A288="","",F287+D288-E288)</f>
        <v/>
      </c>
    </row>
    <row r="289">
      <c r="A289" s="16" t="n"/>
      <c r="B289" s="15" t="n"/>
      <c r="C289" s="15" t="n"/>
      <c r="D289" s="17" t="n"/>
      <c r="E289" s="17" t="n"/>
      <c r="F289" s="18">
        <f>IF(A289="","",F288+D289-E289)</f>
        <v/>
      </c>
    </row>
    <row r="290">
      <c r="A290" s="16" t="n"/>
      <c r="B290" s="15" t="n"/>
      <c r="C290" s="15" t="n"/>
      <c r="D290" s="17" t="n"/>
      <c r="E290" s="17" t="n"/>
      <c r="F290" s="18">
        <f>IF(A290="","",F289+D290-E290)</f>
        <v/>
      </c>
    </row>
    <row r="291">
      <c r="A291" s="16" t="n"/>
      <c r="B291" s="15" t="n"/>
      <c r="C291" s="15" t="n"/>
      <c r="D291" s="17" t="n"/>
      <c r="E291" s="17" t="n"/>
      <c r="F291" s="18">
        <f>IF(A291="","",F290+D291-E291)</f>
        <v/>
      </c>
    </row>
    <row r="292">
      <c r="A292" s="16" t="n"/>
      <c r="B292" s="15" t="n"/>
      <c r="C292" s="15" t="n"/>
      <c r="D292" s="17" t="n"/>
      <c r="E292" s="17" t="n"/>
      <c r="F292" s="18">
        <f>IF(A292="","",F291+D292-E292)</f>
        <v/>
      </c>
    </row>
    <row r="293">
      <c r="A293" s="16" t="n"/>
      <c r="B293" s="15" t="n"/>
      <c r="C293" s="15" t="n"/>
      <c r="D293" s="17" t="n"/>
      <c r="E293" s="17" t="n"/>
      <c r="F293" s="18">
        <f>IF(A293="","",F292+D293-E293)</f>
        <v/>
      </c>
    </row>
    <row r="294">
      <c r="A294" s="16" t="n"/>
      <c r="B294" s="15" t="n"/>
      <c r="C294" s="15" t="n"/>
      <c r="D294" s="17" t="n"/>
      <c r="E294" s="17" t="n"/>
      <c r="F294" s="18">
        <f>IF(A294="","",F293+D294-E294)</f>
        <v/>
      </c>
    </row>
    <row r="295">
      <c r="A295" s="16" t="n"/>
      <c r="B295" s="15" t="n"/>
      <c r="C295" s="15" t="n"/>
      <c r="D295" s="17" t="n"/>
      <c r="E295" s="17" t="n"/>
      <c r="F295" s="18">
        <f>IF(A295="","",F294+D295-E295)</f>
        <v/>
      </c>
    </row>
    <row r="296">
      <c r="A296" s="16" t="n"/>
      <c r="B296" s="15" t="n"/>
      <c r="C296" s="15" t="n"/>
      <c r="D296" s="17" t="n"/>
      <c r="E296" s="17" t="n"/>
      <c r="F296" s="18">
        <f>IF(A296="","",F295+D296-E296)</f>
        <v/>
      </c>
    </row>
    <row r="297">
      <c r="A297" s="16" t="n"/>
      <c r="B297" s="15" t="n"/>
      <c r="C297" s="15" t="n"/>
      <c r="D297" s="17" t="n"/>
      <c r="E297" s="17" t="n"/>
      <c r="F297" s="18">
        <f>IF(A297="","",F296+D297-E297)</f>
        <v/>
      </c>
    </row>
    <row r="298">
      <c r="A298" s="16" t="n"/>
      <c r="B298" s="15" t="n"/>
      <c r="C298" s="15" t="n"/>
      <c r="D298" s="17" t="n"/>
      <c r="E298" s="17" t="n"/>
      <c r="F298" s="18">
        <f>IF(A298="","",F297+D298-E298)</f>
        <v/>
      </c>
    </row>
    <row r="299">
      <c r="A299" s="16" t="n"/>
      <c r="B299" s="15" t="n"/>
      <c r="C299" s="15" t="n"/>
      <c r="D299" s="17" t="n"/>
      <c r="E299" s="17" t="n"/>
      <c r="F299" s="18">
        <f>IF(A299="","",F298+D299-E299)</f>
        <v/>
      </c>
    </row>
    <row r="300">
      <c r="A300" s="16" t="n"/>
      <c r="B300" s="15" t="n"/>
      <c r="C300" s="15" t="n"/>
      <c r="D300" s="17" t="n"/>
      <c r="E300" s="17" t="n"/>
      <c r="F300" s="18">
        <f>IF(A300="","",F299+D300-E300)</f>
        <v/>
      </c>
    </row>
    <row r="301">
      <c r="A301" s="16" t="n"/>
      <c r="B301" s="15" t="n"/>
      <c r="C301" s="15" t="n"/>
      <c r="D301" s="17" t="n"/>
      <c r="E301" s="17" t="n"/>
      <c r="F301" s="18">
        <f>IF(A301="","",F300+D301-E301)</f>
        <v/>
      </c>
    </row>
    <row r="302">
      <c r="A302" s="16" t="n"/>
      <c r="B302" s="15" t="n"/>
      <c r="C302" s="15" t="n"/>
      <c r="D302" s="17" t="n"/>
      <c r="E302" s="17" t="n"/>
      <c r="F302" s="18">
        <f>IF(A302="","",F301+D302-E302)</f>
        <v/>
      </c>
    </row>
    <row r="303">
      <c r="A303" s="16" t="n"/>
      <c r="B303" s="15" t="n"/>
      <c r="C303" s="15" t="n"/>
      <c r="D303" s="17" t="n"/>
      <c r="E303" s="17" t="n"/>
      <c r="F303" s="18">
        <f>IF(A303="","",F302+D303-E303)</f>
        <v/>
      </c>
    </row>
    <row r="304">
      <c r="A304" s="16" t="n"/>
      <c r="B304" s="15" t="n"/>
      <c r="C304" s="15" t="n"/>
      <c r="D304" s="17" t="n"/>
      <c r="E304" s="17" t="n"/>
      <c r="F304" s="18">
        <f>IF(A304="","",F303+D304-E304)</f>
        <v/>
      </c>
    </row>
    <row r="305">
      <c r="A305" s="16" t="n"/>
      <c r="B305" s="15" t="n"/>
      <c r="C305" s="15" t="n"/>
      <c r="D305" s="17" t="n"/>
      <c r="E305" s="17" t="n"/>
      <c r="F305" s="18">
        <f>IF(A305="","",F304+D305-E305)</f>
        <v/>
      </c>
    </row>
    <row r="306">
      <c r="A306" s="16" t="n"/>
      <c r="B306" s="15" t="n"/>
      <c r="C306" s="15" t="n"/>
      <c r="D306" s="17" t="n"/>
      <c r="E306" s="17" t="n"/>
      <c r="F306" s="18">
        <f>IF(A306="","",F305+D306-E306)</f>
        <v/>
      </c>
    </row>
    <row r="307">
      <c r="A307" s="16" t="n"/>
      <c r="B307" s="15" t="n"/>
      <c r="C307" s="15" t="n"/>
      <c r="D307" s="17" t="n"/>
      <c r="E307" s="17" t="n"/>
      <c r="F307" s="18">
        <f>IF(A307="","",F306+D307-E307)</f>
        <v/>
      </c>
    </row>
    <row r="308">
      <c r="A308" s="16" t="n"/>
      <c r="B308" s="15" t="n"/>
      <c r="C308" s="15" t="n"/>
      <c r="D308" s="17" t="n"/>
      <c r="E308" s="17" t="n"/>
      <c r="F308" s="18">
        <f>IF(A308="","",F307+D308-E308)</f>
        <v/>
      </c>
    </row>
    <row r="309">
      <c r="A309" s="16" t="n"/>
      <c r="B309" s="15" t="n"/>
      <c r="C309" s="15" t="n"/>
      <c r="D309" s="17" t="n"/>
      <c r="E309" s="17" t="n"/>
      <c r="F309" s="18">
        <f>IF(A309="","",F308+D309-E309)</f>
        <v/>
      </c>
    </row>
    <row r="310">
      <c r="A310" s="16" t="n"/>
      <c r="B310" s="15" t="n"/>
      <c r="C310" s="15" t="n"/>
      <c r="D310" s="17" t="n"/>
      <c r="E310" s="17" t="n"/>
      <c r="F310" s="18">
        <f>IF(A310="","",F309+D310-E310)</f>
        <v/>
      </c>
    </row>
    <row r="311">
      <c r="A311" s="16" t="n"/>
      <c r="B311" s="15" t="n"/>
      <c r="C311" s="15" t="n"/>
      <c r="D311" s="17" t="n"/>
      <c r="E311" s="17" t="n"/>
      <c r="F311" s="18">
        <f>IF(A311="","",F310+D311-E311)</f>
        <v/>
      </c>
    </row>
    <row r="312">
      <c r="A312" s="16" t="n"/>
      <c r="B312" s="15" t="n"/>
      <c r="C312" s="15" t="n"/>
      <c r="D312" s="17" t="n"/>
      <c r="E312" s="17" t="n"/>
      <c r="F312" s="18">
        <f>IF(A312="","",F311+D312-E312)</f>
        <v/>
      </c>
    </row>
    <row r="313">
      <c r="A313" s="16" t="n"/>
      <c r="B313" s="15" t="n"/>
      <c r="C313" s="15" t="n"/>
      <c r="D313" s="17" t="n"/>
      <c r="E313" s="17" t="n"/>
      <c r="F313" s="18">
        <f>IF(A313="","",F312+D313-E313)</f>
        <v/>
      </c>
    </row>
    <row r="314">
      <c r="A314" s="16" t="n"/>
      <c r="B314" s="15" t="n"/>
      <c r="C314" s="15" t="n"/>
      <c r="D314" s="17" t="n"/>
      <c r="E314" s="17" t="n"/>
      <c r="F314" s="18">
        <f>IF(A314="","",F313+D314-E314)</f>
        <v/>
      </c>
    </row>
    <row r="315">
      <c r="A315" s="16" t="n"/>
      <c r="B315" s="15" t="n"/>
      <c r="C315" s="15" t="n"/>
      <c r="D315" s="17" t="n"/>
      <c r="E315" s="17" t="n"/>
      <c r="F315" s="18">
        <f>IF(A315="","",F314+D315-E315)</f>
        <v/>
      </c>
    </row>
    <row r="316">
      <c r="A316" s="16" t="n"/>
      <c r="B316" s="15" t="n"/>
      <c r="C316" s="15" t="n"/>
      <c r="D316" s="17" t="n"/>
      <c r="E316" s="17" t="n"/>
      <c r="F316" s="18">
        <f>IF(A316="","",F315+D316-E316)</f>
        <v/>
      </c>
    </row>
    <row r="317">
      <c r="A317" s="16" t="n"/>
      <c r="B317" s="15" t="n"/>
      <c r="C317" s="15" t="n"/>
      <c r="D317" s="17" t="n"/>
      <c r="E317" s="17" t="n"/>
      <c r="F317" s="18">
        <f>IF(A317="","",F316+D317-E317)</f>
        <v/>
      </c>
    </row>
    <row r="318">
      <c r="A318" s="16" t="n"/>
      <c r="B318" s="15" t="n"/>
      <c r="C318" s="15" t="n"/>
      <c r="D318" s="17" t="n"/>
      <c r="E318" s="17" t="n"/>
      <c r="F318" s="18">
        <f>IF(A318="","",F317+D318-E318)</f>
        <v/>
      </c>
    </row>
    <row r="319">
      <c r="A319" s="16" t="n"/>
      <c r="B319" s="15" t="n"/>
      <c r="C319" s="15" t="n"/>
      <c r="D319" s="17" t="n"/>
      <c r="E319" s="17" t="n"/>
      <c r="F319" s="18">
        <f>IF(A319="","",F318+D319-E319)</f>
        <v/>
      </c>
    </row>
    <row r="320">
      <c r="A320" s="16" t="n"/>
      <c r="B320" s="15" t="n"/>
      <c r="C320" s="15" t="n"/>
      <c r="D320" s="17" t="n"/>
      <c r="E320" s="17" t="n"/>
      <c r="F320" s="18">
        <f>IF(A320="","",F319+D320-E320)</f>
        <v/>
      </c>
    </row>
    <row r="321">
      <c r="A321" s="16" t="n"/>
      <c r="B321" s="15" t="n"/>
      <c r="C321" s="15" t="n"/>
      <c r="D321" s="17" t="n"/>
      <c r="E321" s="17" t="n"/>
      <c r="F321" s="18">
        <f>IF(A321="","",F320+D321-E321)</f>
        <v/>
      </c>
    </row>
    <row r="322">
      <c r="A322" s="16" t="n"/>
      <c r="B322" s="15" t="n"/>
      <c r="C322" s="15" t="n"/>
      <c r="D322" s="17" t="n"/>
      <c r="E322" s="17" t="n"/>
      <c r="F322" s="18">
        <f>IF(A322="","",F321+D322-E322)</f>
        <v/>
      </c>
    </row>
    <row r="323">
      <c r="A323" s="16" t="n"/>
      <c r="B323" s="15" t="n"/>
      <c r="C323" s="15" t="n"/>
      <c r="D323" s="17" t="n"/>
      <c r="E323" s="17" t="n"/>
      <c r="F323" s="18">
        <f>IF(A323="","",F322+D323-E323)</f>
        <v/>
      </c>
    </row>
    <row r="324">
      <c r="A324" s="16" t="n"/>
      <c r="B324" s="15" t="n"/>
      <c r="C324" s="15" t="n"/>
      <c r="D324" s="17" t="n"/>
      <c r="E324" s="17" t="n"/>
      <c r="F324" s="18">
        <f>IF(A324="","",F323+D324-E324)</f>
        <v/>
      </c>
    </row>
    <row r="325">
      <c r="A325" s="16" t="n"/>
      <c r="B325" s="15" t="n"/>
      <c r="C325" s="15" t="n"/>
      <c r="D325" s="17" t="n"/>
      <c r="E325" s="17" t="n"/>
      <c r="F325" s="18">
        <f>IF(A325="","",F324+D325-E325)</f>
        <v/>
      </c>
    </row>
    <row r="326">
      <c r="A326" s="16" t="n"/>
      <c r="B326" s="15" t="n"/>
      <c r="C326" s="15" t="n"/>
      <c r="D326" s="17" t="n"/>
      <c r="E326" s="17" t="n"/>
      <c r="F326" s="18">
        <f>IF(A326="","",F325+D326-E326)</f>
        <v/>
      </c>
    </row>
    <row r="327">
      <c r="A327" s="16" t="n"/>
      <c r="B327" s="15" t="n"/>
      <c r="C327" s="15" t="n"/>
      <c r="D327" s="17" t="n"/>
      <c r="E327" s="17" t="n"/>
      <c r="F327" s="18">
        <f>IF(A327="","",F326+D327-E327)</f>
        <v/>
      </c>
    </row>
    <row r="328">
      <c r="A328" s="16" t="n"/>
      <c r="B328" s="15" t="n"/>
      <c r="C328" s="15" t="n"/>
      <c r="D328" s="17" t="n"/>
      <c r="E328" s="17" t="n"/>
      <c r="F328" s="18">
        <f>IF(A328="","",F327+D328-E328)</f>
        <v/>
      </c>
    </row>
    <row r="329">
      <c r="A329" s="16" t="n"/>
      <c r="B329" s="15" t="n"/>
      <c r="C329" s="15" t="n"/>
      <c r="D329" s="17" t="n"/>
      <c r="E329" s="17" t="n"/>
      <c r="F329" s="18">
        <f>IF(A329="","",F328+D329-E329)</f>
        <v/>
      </c>
    </row>
    <row r="330">
      <c r="A330" s="16" t="n"/>
      <c r="B330" s="15" t="n"/>
      <c r="C330" s="15" t="n"/>
      <c r="D330" s="17" t="n"/>
      <c r="E330" s="17" t="n"/>
      <c r="F330" s="18">
        <f>IF(A330="","",F329+D330-E330)</f>
        <v/>
      </c>
    </row>
    <row r="331">
      <c r="A331" s="16" t="n"/>
      <c r="B331" s="15" t="n"/>
      <c r="C331" s="15" t="n"/>
      <c r="D331" s="17" t="n"/>
      <c r="E331" s="17" t="n"/>
      <c r="F331" s="18">
        <f>IF(A331="","",F330+D331-E331)</f>
        <v/>
      </c>
    </row>
    <row r="332">
      <c r="A332" s="16" t="n"/>
      <c r="B332" s="15" t="n"/>
      <c r="C332" s="15" t="n"/>
      <c r="D332" s="17" t="n"/>
      <c r="E332" s="17" t="n"/>
      <c r="F332" s="18">
        <f>IF(A332="","",F331+D332-E332)</f>
        <v/>
      </c>
    </row>
    <row r="333">
      <c r="A333" s="16" t="n"/>
      <c r="B333" s="15" t="n"/>
      <c r="C333" s="15" t="n"/>
      <c r="D333" s="17" t="n"/>
      <c r="E333" s="17" t="n"/>
      <c r="F333" s="18">
        <f>IF(A333="","",F332+D333-E333)</f>
        <v/>
      </c>
    </row>
    <row r="334">
      <c r="A334" s="16" t="n"/>
      <c r="B334" s="15" t="n"/>
      <c r="C334" s="15" t="n"/>
      <c r="D334" s="17" t="n"/>
      <c r="E334" s="17" t="n"/>
      <c r="F334" s="18">
        <f>IF(A334="","",F333+D334-E334)</f>
        <v/>
      </c>
    </row>
    <row r="335">
      <c r="A335" s="16" t="n"/>
      <c r="B335" s="15" t="n"/>
      <c r="C335" s="15" t="n"/>
      <c r="D335" s="17" t="n"/>
      <c r="E335" s="17" t="n"/>
      <c r="F335" s="18">
        <f>IF(A335="","",F334+D335-E335)</f>
        <v/>
      </c>
    </row>
    <row r="336">
      <c r="A336" s="16" t="n"/>
      <c r="B336" s="15" t="n"/>
      <c r="C336" s="15" t="n"/>
      <c r="D336" s="17" t="n"/>
      <c r="E336" s="17" t="n"/>
      <c r="F336" s="18">
        <f>IF(A336="","",F335+D336-E336)</f>
        <v/>
      </c>
    </row>
    <row r="337">
      <c r="A337" s="16" t="n"/>
      <c r="B337" s="15" t="n"/>
      <c r="C337" s="15" t="n"/>
      <c r="D337" s="17" t="n"/>
      <c r="E337" s="17" t="n"/>
      <c r="F337" s="18">
        <f>IF(A337="","",F336+D337-E337)</f>
        <v/>
      </c>
    </row>
    <row r="338">
      <c r="A338" s="16" t="n"/>
      <c r="B338" s="15" t="n"/>
      <c r="C338" s="15" t="n"/>
      <c r="D338" s="17" t="n"/>
      <c r="E338" s="17" t="n"/>
      <c r="F338" s="18">
        <f>IF(A338="","",F337+D338-E338)</f>
        <v/>
      </c>
    </row>
    <row r="339">
      <c r="A339" s="16" t="n"/>
      <c r="B339" s="15" t="n"/>
      <c r="C339" s="15" t="n"/>
      <c r="D339" s="17" t="n"/>
      <c r="E339" s="17" t="n"/>
      <c r="F339" s="18">
        <f>IF(A339="","",F338+D339-E339)</f>
        <v/>
      </c>
    </row>
    <row r="340">
      <c r="A340" s="16" t="n"/>
      <c r="B340" s="15" t="n"/>
      <c r="C340" s="15" t="n"/>
      <c r="D340" s="17" t="n"/>
      <c r="E340" s="17" t="n"/>
      <c r="F340" s="18">
        <f>IF(A340="","",F339+D340-E340)</f>
        <v/>
      </c>
    </row>
    <row r="341">
      <c r="A341" s="16" t="n"/>
      <c r="B341" s="15" t="n"/>
      <c r="C341" s="15" t="n"/>
      <c r="D341" s="17" t="n"/>
      <c r="E341" s="17" t="n"/>
      <c r="F341" s="18">
        <f>IF(A341="","",F340+D341-E341)</f>
        <v/>
      </c>
    </row>
    <row r="342">
      <c r="A342" s="16" t="n"/>
      <c r="B342" s="15" t="n"/>
      <c r="C342" s="15" t="n"/>
      <c r="D342" s="17" t="n"/>
      <c r="E342" s="17" t="n"/>
      <c r="F342" s="18">
        <f>IF(A342="","",F341+D342-E342)</f>
        <v/>
      </c>
    </row>
    <row r="343">
      <c r="A343" s="16" t="n"/>
      <c r="B343" s="15" t="n"/>
      <c r="C343" s="15" t="n"/>
      <c r="D343" s="17" t="n"/>
      <c r="E343" s="17" t="n"/>
      <c r="F343" s="18">
        <f>IF(A343="","",F342+D343-E343)</f>
        <v/>
      </c>
    </row>
    <row r="344">
      <c r="A344" s="16" t="n"/>
      <c r="B344" s="15" t="n"/>
      <c r="C344" s="15" t="n"/>
      <c r="D344" s="17" t="n"/>
      <c r="E344" s="17" t="n"/>
      <c r="F344" s="18">
        <f>IF(A344="","",F343+D344-E344)</f>
        <v/>
      </c>
    </row>
    <row r="345">
      <c r="A345" s="16" t="n"/>
      <c r="B345" s="15" t="n"/>
      <c r="C345" s="15" t="n"/>
      <c r="D345" s="17" t="n"/>
      <c r="E345" s="17" t="n"/>
      <c r="F345" s="18">
        <f>IF(A345="","",F344+D345-E345)</f>
        <v/>
      </c>
    </row>
    <row r="346">
      <c r="A346" s="16" t="n"/>
      <c r="B346" s="15" t="n"/>
      <c r="C346" s="15" t="n"/>
      <c r="D346" s="17" t="n"/>
      <c r="E346" s="17" t="n"/>
      <c r="F346" s="18">
        <f>IF(A346="","",F345+D346-E346)</f>
        <v/>
      </c>
    </row>
    <row r="347">
      <c r="A347" s="16" t="n"/>
      <c r="B347" s="15" t="n"/>
      <c r="C347" s="15" t="n"/>
      <c r="D347" s="17" t="n"/>
      <c r="E347" s="17" t="n"/>
      <c r="F347" s="18">
        <f>IF(A347="","",F346+D347-E347)</f>
        <v/>
      </c>
    </row>
    <row r="348">
      <c r="A348" s="16" t="n"/>
      <c r="B348" s="15" t="n"/>
      <c r="C348" s="15" t="n"/>
      <c r="D348" s="17" t="n"/>
      <c r="E348" s="17" t="n"/>
      <c r="F348" s="18">
        <f>IF(A348="","",F347+D348-E348)</f>
        <v/>
      </c>
    </row>
    <row r="349">
      <c r="A349" s="16" t="n"/>
      <c r="B349" s="15" t="n"/>
      <c r="C349" s="15" t="n"/>
      <c r="D349" s="17" t="n"/>
      <c r="E349" s="17" t="n"/>
      <c r="F349" s="18">
        <f>IF(A349="","",F348+D349-E349)</f>
        <v/>
      </c>
    </row>
    <row r="350">
      <c r="A350" s="16" t="n"/>
      <c r="B350" s="15" t="n"/>
      <c r="C350" s="15" t="n"/>
      <c r="D350" s="17" t="n"/>
      <c r="E350" s="17" t="n"/>
      <c r="F350" s="18">
        <f>IF(A350="","",F349+D350-E350)</f>
        <v/>
      </c>
    </row>
    <row r="351">
      <c r="A351" s="16" t="n"/>
      <c r="B351" s="15" t="n"/>
      <c r="C351" s="15" t="n"/>
      <c r="D351" s="17" t="n"/>
      <c r="E351" s="17" t="n"/>
      <c r="F351" s="18">
        <f>IF(A351="","",F350+D351-E351)</f>
        <v/>
      </c>
    </row>
    <row r="352">
      <c r="A352" s="16" t="n"/>
      <c r="B352" s="15" t="n"/>
      <c r="C352" s="15" t="n"/>
      <c r="D352" s="17" t="n"/>
      <c r="E352" s="17" t="n"/>
      <c r="F352" s="18">
        <f>IF(A352="","",F351+D352-E352)</f>
        <v/>
      </c>
    </row>
    <row r="353">
      <c r="A353" s="16" t="n"/>
      <c r="B353" s="15" t="n"/>
      <c r="C353" s="15" t="n"/>
      <c r="D353" s="17" t="n"/>
      <c r="E353" s="17" t="n"/>
      <c r="F353" s="18">
        <f>IF(A353="","",F352+D353-E353)</f>
        <v/>
      </c>
    </row>
    <row r="354">
      <c r="A354" s="16" t="n"/>
      <c r="B354" s="15" t="n"/>
      <c r="C354" s="15" t="n"/>
      <c r="D354" s="17" t="n"/>
      <c r="E354" s="17" t="n"/>
      <c r="F354" s="18">
        <f>IF(A354="","",F353+D354-E354)</f>
        <v/>
      </c>
    </row>
    <row r="355">
      <c r="A355" s="16" t="n"/>
      <c r="B355" s="15" t="n"/>
      <c r="C355" s="15" t="n"/>
      <c r="D355" s="17" t="n"/>
      <c r="E355" s="17" t="n"/>
      <c r="F355" s="18">
        <f>IF(A355="","",F354+D355-E355)</f>
        <v/>
      </c>
    </row>
    <row r="356">
      <c r="A356" s="16" t="n"/>
      <c r="B356" s="15" t="n"/>
      <c r="C356" s="15" t="n"/>
      <c r="D356" s="17" t="n"/>
      <c r="E356" s="17" t="n"/>
      <c r="F356" s="18">
        <f>IF(A356="","",F355+D356-E356)</f>
        <v/>
      </c>
    </row>
    <row r="357">
      <c r="A357" s="16" t="n"/>
      <c r="B357" s="15" t="n"/>
      <c r="C357" s="15" t="n"/>
      <c r="D357" s="17" t="n"/>
      <c r="E357" s="17" t="n"/>
      <c r="F357" s="18">
        <f>IF(A357="","",F356+D357-E357)</f>
        <v/>
      </c>
    </row>
    <row r="358">
      <c r="A358" s="16" t="n"/>
      <c r="B358" s="15" t="n"/>
      <c r="C358" s="15" t="n"/>
      <c r="D358" s="17" t="n"/>
      <c r="E358" s="17" t="n"/>
      <c r="F358" s="18">
        <f>IF(A358="","",F357+D358-E358)</f>
        <v/>
      </c>
    </row>
    <row r="359">
      <c r="A359" s="16" t="n"/>
      <c r="B359" s="15" t="n"/>
      <c r="C359" s="15" t="n"/>
      <c r="D359" s="17" t="n"/>
      <c r="E359" s="17" t="n"/>
      <c r="F359" s="18">
        <f>IF(A359="","",F358+D359-E359)</f>
        <v/>
      </c>
    </row>
    <row r="360">
      <c r="A360" s="16" t="n"/>
      <c r="B360" s="15" t="n"/>
      <c r="C360" s="15" t="n"/>
      <c r="D360" s="17" t="n"/>
      <c r="E360" s="17" t="n"/>
      <c r="F360" s="18">
        <f>IF(A360="","",F359+D360-E360)</f>
        <v/>
      </c>
    </row>
    <row r="361">
      <c r="A361" s="16" t="n"/>
      <c r="B361" s="15" t="n"/>
      <c r="C361" s="15" t="n"/>
      <c r="D361" s="17" t="n"/>
      <c r="E361" s="17" t="n"/>
      <c r="F361" s="18">
        <f>IF(A361="","",F360+D361-E361)</f>
        <v/>
      </c>
    </row>
    <row r="362">
      <c r="A362" s="16" t="n"/>
      <c r="B362" s="15" t="n"/>
      <c r="C362" s="15" t="n"/>
      <c r="D362" s="17" t="n"/>
      <c r="E362" s="17" t="n"/>
      <c r="F362" s="18">
        <f>IF(A362="","",F361+D362-E362)</f>
        <v/>
      </c>
    </row>
    <row r="363">
      <c r="A363" s="16" t="n"/>
      <c r="B363" s="15" t="n"/>
      <c r="C363" s="15" t="n"/>
      <c r="D363" s="17" t="n"/>
      <c r="E363" s="17" t="n"/>
      <c r="F363" s="18">
        <f>IF(A363="","",F362+D363-E363)</f>
        <v/>
      </c>
    </row>
    <row r="364">
      <c r="A364" s="16" t="n"/>
      <c r="B364" s="15" t="n"/>
      <c r="C364" s="15" t="n"/>
      <c r="D364" s="17" t="n"/>
      <c r="E364" s="17" t="n"/>
      <c r="F364" s="18">
        <f>IF(A364="","",F363+D364-E364)</f>
        <v/>
      </c>
    </row>
    <row r="365">
      <c r="A365" s="16" t="n"/>
      <c r="B365" s="15" t="n"/>
      <c r="C365" s="15" t="n"/>
      <c r="D365" s="17" t="n"/>
      <c r="E365" s="17" t="n"/>
      <c r="F365" s="18">
        <f>IF(A365="","",F364+D365-E365)</f>
        <v/>
      </c>
    </row>
    <row r="366">
      <c r="A366" s="16" t="n"/>
      <c r="B366" s="15" t="n"/>
      <c r="C366" s="15" t="n"/>
      <c r="D366" s="17" t="n"/>
      <c r="E366" s="17" t="n"/>
      <c r="F366" s="18">
        <f>IF(A366="","",F365+D366-E366)</f>
        <v/>
      </c>
    </row>
    <row r="367">
      <c r="A367" s="16" t="n"/>
      <c r="B367" s="15" t="n"/>
      <c r="C367" s="15" t="n"/>
      <c r="D367" s="17" t="n"/>
      <c r="E367" s="17" t="n"/>
      <c r="F367" s="18">
        <f>IF(A367="","",F366+D367-E367)</f>
        <v/>
      </c>
    </row>
    <row r="368">
      <c r="A368" s="16" t="n"/>
      <c r="B368" s="15" t="n"/>
      <c r="C368" s="15" t="n"/>
      <c r="D368" s="17" t="n"/>
      <c r="E368" s="17" t="n"/>
      <c r="F368" s="18">
        <f>IF(A368="","",F367+D368-E368)</f>
        <v/>
      </c>
    </row>
    <row r="369">
      <c r="A369" s="16" t="n"/>
      <c r="B369" s="15" t="n"/>
      <c r="C369" s="15" t="n"/>
      <c r="D369" s="17" t="n"/>
      <c r="E369" s="17" t="n"/>
      <c r="F369" s="18">
        <f>IF(A369="","",F368+D369-E369)</f>
        <v/>
      </c>
    </row>
    <row r="370">
      <c r="A370" s="16" t="n"/>
      <c r="B370" s="15" t="n"/>
      <c r="C370" s="15" t="n"/>
      <c r="D370" s="17" t="n"/>
      <c r="E370" s="17" t="n"/>
      <c r="F370" s="18">
        <f>IF(A370="","",F369+D370-E370)</f>
        <v/>
      </c>
    </row>
    <row r="371">
      <c r="A371" s="16" t="n"/>
      <c r="B371" s="15" t="n"/>
      <c r="C371" s="15" t="n"/>
      <c r="D371" s="17" t="n"/>
      <c r="E371" s="17" t="n"/>
      <c r="F371" s="18">
        <f>IF(A371="","",F370+D371-E371)</f>
        <v/>
      </c>
    </row>
    <row r="372">
      <c r="A372" s="16" t="n"/>
      <c r="B372" s="15" t="n"/>
      <c r="C372" s="15" t="n"/>
      <c r="D372" s="17" t="n"/>
      <c r="E372" s="17" t="n"/>
      <c r="F372" s="18">
        <f>IF(A372="","",F371+D372-E372)</f>
        <v/>
      </c>
    </row>
    <row r="373">
      <c r="A373" s="16" t="n"/>
      <c r="B373" s="15" t="n"/>
      <c r="C373" s="15" t="n"/>
      <c r="D373" s="17" t="n"/>
      <c r="E373" s="17" t="n"/>
      <c r="F373" s="18">
        <f>IF(A373="","",F372+D373-E373)</f>
        <v/>
      </c>
    </row>
    <row r="374">
      <c r="A374" s="16" t="n"/>
      <c r="B374" s="15" t="n"/>
      <c r="C374" s="15" t="n"/>
      <c r="D374" s="17" t="n"/>
      <c r="E374" s="17" t="n"/>
      <c r="F374" s="18">
        <f>IF(A374="","",F373+D374-E374)</f>
        <v/>
      </c>
    </row>
    <row r="375">
      <c r="A375" s="16" t="n"/>
      <c r="B375" s="15" t="n"/>
      <c r="C375" s="15" t="n"/>
      <c r="D375" s="17" t="n"/>
      <c r="E375" s="17" t="n"/>
      <c r="F375" s="18">
        <f>IF(A375="","",F374+D375-E375)</f>
        <v/>
      </c>
    </row>
    <row r="376">
      <c r="A376" s="16" t="n"/>
      <c r="B376" s="15" t="n"/>
      <c r="C376" s="15" t="n"/>
      <c r="D376" s="17" t="n"/>
      <c r="E376" s="17" t="n"/>
      <c r="F376" s="18">
        <f>IF(A376="","",F375+D376-E376)</f>
        <v/>
      </c>
    </row>
    <row r="377">
      <c r="A377" s="16" t="n"/>
      <c r="B377" s="15" t="n"/>
      <c r="C377" s="15" t="n"/>
      <c r="D377" s="17" t="n"/>
      <c r="E377" s="17" t="n"/>
      <c r="F377" s="18">
        <f>IF(A377="","",F376+D377-E377)</f>
        <v/>
      </c>
    </row>
    <row r="378">
      <c r="A378" s="16" t="n"/>
      <c r="B378" s="15" t="n"/>
      <c r="C378" s="15" t="n"/>
      <c r="D378" s="17" t="n"/>
      <c r="E378" s="17" t="n"/>
      <c r="F378" s="18">
        <f>IF(A378="","",F377+D378-E378)</f>
        <v/>
      </c>
    </row>
    <row r="379">
      <c r="A379" s="16" t="n"/>
      <c r="B379" s="15" t="n"/>
      <c r="C379" s="15" t="n"/>
      <c r="D379" s="17" t="n"/>
      <c r="E379" s="17" t="n"/>
      <c r="F379" s="18">
        <f>IF(A379="","",F378+D379-E379)</f>
        <v/>
      </c>
    </row>
    <row r="380">
      <c r="A380" s="16" t="n"/>
      <c r="B380" s="15" t="n"/>
      <c r="C380" s="15" t="n"/>
      <c r="D380" s="17" t="n"/>
      <c r="E380" s="17" t="n"/>
      <c r="F380" s="18">
        <f>IF(A380="","",F379+D380-E380)</f>
        <v/>
      </c>
    </row>
    <row r="381">
      <c r="A381" s="16" t="n"/>
      <c r="B381" s="15" t="n"/>
      <c r="C381" s="15" t="n"/>
      <c r="D381" s="17" t="n"/>
      <c r="E381" s="17" t="n"/>
      <c r="F381" s="18">
        <f>IF(A381="","",F380+D381-E381)</f>
        <v/>
      </c>
    </row>
    <row r="382">
      <c r="A382" s="16" t="n"/>
      <c r="B382" s="15" t="n"/>
      <c r="C382" s="15" t="n"/>
      <c r="D382" s="17" t="n"/>
      <c r="E382" s="17" t="n"/>
      <c r="F382" s="18">
        <f>IF(A382="","",F381+D382-E382)</f>
        <v/>
      </c>
    </row>
    <row r="383">
      <c r="A383" s="16" t="n"/>
      <c r="B383" s="15" t="n"/>
      <c r="C383" s="15" t="n"/>
      <c r="D383" s="17" t="n"/>
      <c r="E383" s="17" t="n"/>
      <c r="F383" s="18">
        <f>IF(A383="","",F382+D383-E383)</f>
        <v/>
      </c>
    </row>
    <row r="384">
      <c r="A384" s="16" t="n"/>
      <c r="B384" s="15" t="n"/>
      <c r="C384" s="15" t="n"/>
      <c r="D384" s="17" t="n"/>
      <c r="E384" s="17" t="n"/>
      <c r="F384" s="18">
        <f>IF(A384="","",F383+D384-E384)</f>
        <v/>
      </c>
    </row>
    <row r="385">
      <c r="A385" s="16" t="n"/>
      <c r="B385" s="15" t="n"/>
      <c r="C385" s="15" t="n"/>
      <c r="D385" s="17" t="n"/>
      <c r="E385" s="17" t="n"/>
      <c r="F385" s="18">
        <f>IF(A385="","",F384+D385-E385)</f>
        <v/>
      </c>
    </row>
    <row r="386">
      <c r="A386" s="16" t="n"/>
      <c r="B386" s="15" t="n"/>
      <c r="C386" s="15" t="n"/>
      <c r="D386" s="17" t="n"/>
      <c r="E386" s="17" t="n"/>
      <c r="F386" s="18">
        <f>IF(A386="","",F385+D386-E386)</f>
        <v/>
      </c>
    </row>
    <row r="387">
      <c r="A387" s="16" t="n"/>
      <c r="B387" s="15" t="n"/>
      <c r="C387" s="15" t="n"/>
      <c r="D387" s="17" t="n"/>
      <c r="E387" s="17" t="n"/>
      <c r="F387" s="18">
        <f>IF(A387="","",F386+D387-E387)</f>
        <v/>
      </c>
    </row>
    <row r="388">
      <c r="A388" s="16" t="n"/>
      <c r="B388" s="15" t="n"/>
      <c r="C388" s="15" t="n"/>
      <c r="D388" s="17" t="n"/>
      <c r="E388" s="17" t="n"/>
      <c r="F388" s="18">
        <f>IF(A388="","",F387+D388-E388)</f>
        <v/>
      </c>
    </row>
    <row r="389">
      <c r="A389" s="16" t="n"/>
      <c r="B389" s="15" t="n"/>
      <c r="C389" s="15" t="n"/>
      <c r="D389" s="17" t="n"/>
      <c r="E389" s="17" t="n"/>
      <c r="F389" s="18">
        <f>IF(A389="","",F388+D389-E389)</f>
        <v/>
      </c>
    </row>
    <row r="390">
      <c r="A390" s="16" t="n"/>
      <c r="B390" s="15" t="n"/>
      <c r="C390" s="15" t="n"/>
      <c r="D390" s="17" t="n"/>
      <c r="E390" s="17" t="n"/>
      <c r="F390" s="18">
        <f>IF(A390="","",F389+D390-E390)</f>
        <v/>
      </c>
    </row>
    <row r="391">
      <c r="A391" s="16" t="n"/>
      <c r="B391" s="15" t="n"/>
      <c r="C391" s="15" t="n"/>
      <c r="D391" s="17" t="n"/>
      <c r="E391" s="17" t="n"/>
      <c r="F391" s="18">
        <f>IF(A391="","",F390+D391-E391)</f>
        <v/>
      </c>
    </row>
    <row r="392">
      <c r="A392" s="16" t="n"/>
      <c r="B392" s="15" t="n"/>
      <c r="C392" s="15" t="n"/>
      <c r="D392" s="17" t="n"/>
      <c r="E392" s="17" t="n"/>
      <c r="F392" s="18">
        <f>IF(A392="","",F391+D392-E392)</f>
        <v/>
      </c>
    </row>
    <row r="393">
      <c r="A393" s="16" t="n"/>
      <c r="B393" s="15" t="n"/>
      <c r="C393" s="15" t="n"/>
      <c r="D393" s="17" t="n"/>
      <c r="E393" s="17" t="n"/>
      <c r="F393" s="18">
        <f>IF(A393="","",F392+D393-E393)</f>
        <v/>
      </c>
    </row>
    <row r="394">
      <c r="A394" s="16" t="n"/>
      <c r="B394" s="15" t="n"/>
      <c r="C394" s="15" t="n"/>
      <c r="D394" s="17" t="n"/>
      <c r="E394" s="17" t="n"/>
      <c r="F394" s="18">
        <f>IF(A394="","",F393+D394-E394)</f>
        <v/>
      </c>
    </row>
    <row r="395">
      <c r="A395" s="16" t="n"/>
      <c r="B395" s="15" t="n"/>
      <c r="C395" s="15" t="n"/>
      <c r="D395" s="17" t="n"/>
      <c r="E395" s="17" t="n"/>
      <c r="F395" s="18">
        <f>IF(A395="","",F394+D395-E395)</f>
        <v/>
      </c>
    </row>
    <row r="396">
      <c r="A396" s="16" t="n"/>
      <c r="B396" s="15" t="n"/>
      <c r="C396" s="15" t="n"/>
      <c r="D396" s="17" t="n"/>
      <c r="E396" s="17" t="n"/>
      <c r="F396" s="18">
        <f>IF(A396="","",F395+D396-E396)</f>
        <v/>
      </c>
    </row>
    <row r="397">
      <c r="A397" s="16" t="n"/>
      <c r="B397" s="15" t="n"/>
      <c r="C397" s="15" t="n"/>
      <c r="D397" s="17" t="n"/>
      <c r="E397" s="17" t="n"/>
      <c r="F397" s="18">
        <f>IF(A397="","",F396+D397-E397)</f>
        <v/>
      </c>
    </row>
    <row r="398">
      <c r="A398" s="16" t="n"/>
      <c r="B398" s="15" t="n"/>
      <c r="C398" s="15" t="n"/>
      <c r="D398" s="17" t="n"/>
      <c r="E398" s="17" t="n"/>
      <c r="F398" s="18">
        <f>IF(A398="","",F397+D398-E398)</f>
        <v/>
      </c>
    </row>
    <row r="399">
      <c r="A399" s="16" t="n"/>
      <c r="B399" s="15" t="n"/>
      <c r="C399" s="15" t="n"/>
      <c r="D399" s="17" t="n"/>
      <c r="E399" s="17" t="n"/>
      <c r="F399" s="18">
        <f>IF(A399="","",F398+D399-E399)</f>
        <v/>
      </c>
    </row>
    <row r="400">
      <c r="A400" s="16" t="n"/>
      <c r="B400" s="15" t="n"/>
      <c r="C400" s="15" t="n"/>
      <c r="D400" s="17" t="n"/>
      <c r="E400" s="17" t="n"/>
      <c r="F400" s="18">
        <f>IF(A400="","",F399+D400-E400)</f>
        <v/>
      </c>
    </row>
    <row r="401">
      <c r="A401" s="16" t="n"/>
      <c r="B401" s="15" t="n"/>
      <c r="C401" s="15" t="n"/>
      <c r="D401" s="17" t="n"/>
      <c r="E401" s="17" t="n"/>
      <c r="F401" s="18">
        <f>IF(A401="","",F400+D401-E401)</f>
        <v/>
      </c>
    </row>
    <row r="402">
      <c r="A402" s="16" t="n"/>
      <c r="B402" s="15" t="n"/>
      <c r="C402" s="15" t="n"/>
      <c r="D402" s="17" t="n"/>
      <c r="E402" s="17" t="n"/>
      <c r="F402" s="18">
        <f>IF(A402="","",F401+D402-E402)</f>
        <v/>
      </c>
    </row>
    <row r="403">
      <c r="A403" s="16" t="n"/>
      <c r="B403" s="15" t="n"/>
      <c r="C403" s="15" t="n"/>
      <c r="D403" s="17" t="n"/>
      <c r="E403" s="17" t="n"/>
      <c r="F403" s="18">
        <f>IF(A403="","",F402+D403-E403)</f>
        <v/>
      </c>
    </row>
    <row r="404">
      <c r="A404" s="16" t="n"/>
      <c r="B404" s="15" t="n"/>
      <c r="C404" s="15" t="n"/>
      <c r="D404" s="17" t="n"/>
      <c r="E404" s="17" t="n"/>
      <c r="F404" s="18">
        <f>IF(A404="","",F403+D404-E404)</f>
        <v/>
      </c>
    </row>
    <row r="405">
      <c r="A405" s="16" t="n"/>
      <c r="B405" s="15" t="n"/>
      <c r="C405" s="15" t="n"/>
      <c r="D405" s="17" t="n"/>
      <c r="E405" s="17" t="n"/>
      <c r="F405" s="18">
        <f>IF(A405="","",F404+D405-E405)</f>
        <v/>
      </c>
    </row>
    <row r="406">
      <c r="A406" s="16" t="n"/>
      <c r="B406" s="15" t="n"/>
      <c r="C406" s="15" t="n"/>
      <c r="D406" s="17" t="n"/>
      <c r="E406" s="17" t="n"/>
      <c r="F406" s="18">
        <f>IF(A406="","",F405+D406-E406)</f>
        <v/>
      </c>
    </row>
    <row r="407">
      <c r="A407" s="16" t="n"/>
      <c r="B407" s="15" t="n"/>
      <c r="C407" s="15" t="n"/>
      <c r="D407" s="17" t="n"/>
      <c r="E407" s="17" t="n"/>
      <c r="F407" s="18">
        <f>IF(A407="","",F406+D407-E407)</f>
        <v/>
      </c>
    </row>
    <row r="408">
      <c r="A408" s="16" t="n"/>
      <c r="B408" s="15" t="n"/>
      <c r="C408" s="15" t="n"/>
      <c r="D408" s="17" t="n"/>
      <c r="E408" s="17" t="n"/>
      <c r="F408" s="18">
        <f>IF(A408="","",F407+D408-E408)</f>
        <v/>
      </c>
    </row>
    <row r="409">
      <c r="A409" s="16" t="n"/>
      <c r="B409" s="15" t="n"/>
      <c r="C409" s="15" t="n"/>
      <c r="D409" s="17" t="n"/>
      <c r="E409" s="17" t="n"/>
      <c r="F409" s="18">
        <f>IF(A409="","",F408+D409-E409)</f>
        <v/>
      </c>
    </row>
    <row r="410">
      <c r="A410" s="16" t="n"/>
      <c r="B410" s="15" t="n"/>
      <c r="C410" s="15" t="n"/>
      <c r="D410" s="17" t="n"/>
      <c r="E410" s="17" t="n"/>
      <c r="F410" s="18">
        <f>IF(A410="","",F409+D410-E410)</f>
        <v/>
      </c>
    </row>
    <row r="411">
      <c r="A411" s="16" t="n"/>
      <c r="B411" s="15" t="n"/>
      <c r="C411" s="15" t="n"/>
      <c r="D411" s="17" t="n"/>
      <c r="E411" s="17" t="n"/>
      <c r="F411" s="18">
        <f>IF(A411="","",F410+D411-E411)</f>
        <v/>
      </c>
    </row>
    <row r="412">
      <c r="A412" s="16" t="n"/>
      <c r="B412" s="15" t="n"/>
      <c r="C412" s="15" t="n"/>
      <c r="D412" s="17" t="n"/>
      <c r="E412" s="17" t="n"/>
      <c r="F412" s="18">
        <f>IF(A412="","",F411+D412-E412)</f>
        <v/>
      </c>
    </row>
    <row r="413">
      <c r="A413" s="16" t="n"/>
      <c r="B413" s="15" t="n"/>
      <c r="C413" s="15" t="n"/>
      <c r="D413" s="17" t="n"/>
      <c r="E413" s="17" t="n"/>
      <c r="F413" s="18">
        <f>IF(A413="","",F412+D413-E413)</f>
        <v/>
      </c>
    </row>
    <row r="414">
      <c r="A414" s="16" t="n"/>
      <c r="B414" s="15" t="n"/>
      <c r="C414" s="15" t="n"/>
      <c r="D414" s="17" t="n"/>
      <c r="E414" s="17" t="n"/>
      <c r="F414" s="18">
        <f>IF(A414="","",F413+D414-E414)</f>
        <v/>
      </c>
    </row>
    <row r="415">
      <c r="A415" s="16" t="n"/>
      <c r="B415" s="15" t="n"/>
      <c r="C415" s="15" t="n"/>
      <c r="D415" s="17" t="n"/>
      <c r="E415" s="17" t="n"/>
      <c r="F415" s="18">
        <f>IF(A415="","",F414+D415-E415)</f>
        <v/>
      </c>
    </row>
    <row r="416">
      <c r="A416" s="16" t="n"/>
      <c r="B416" s="15" t="n"/>
      <c r="C416" s="15" t="n"/>
      <c r="D416" s="17" t="n"/>
      <c r="E416" s="17" t="n"/>
      <c r="F416" s="18">
        <f>IF(A416="","",F415+D416-E416)</f>
        <v/>
      </c>
    </row>
    <row r="417">
      <c r="A417" s="16" t="n"/>
      <c r="B417" s="15" t="n"/>
      <c r="C417" s="15" t="n"/>
      <c r="D417" s="17" t="n"/>
      <c r="E417" s="17" t="n"/>
      <c r="F417" s="18">
        <f>IF(A417="","",F416+D417-E417)</f>
        <v/>
      </c>
    </row>
    <row r="418">
      <c r="A418" s="16" t="n"/>
      <c r="B418" s="15" t="n"/>
      <c r="C418" s="15" t="n"/>
      <c r="D418" s="17" t="n"/>
      <c r="E418" s="17" t="n"/>
      <c r="F418" s="18">
        <f>IF(A418="","",F417+D418-E418)</f>
        <v/>
      </c>
    </row>
    <row r="419">
      <c r="A419" s="16" t="n"/>
      <c r="B419" s="15" t="n"/>
      <c r="C419" s="15" t="n"/>
      <c r="D419" s="17" t="n"/>
      <c r="E419" s="17" t="n"/>
      <c r="F419" s="18">
        <f>IF(A419="","",F418+D419-E419)</f>
        <v/>
      </c>
    </row>
    <row r="420">
      <c r="A420" s="16" t="n"/>
      <c r="B420" s="15" t="n"/>
      <c r="C420" s="15" t="n"/>
      <c r="D420" s="17" t="n"/>
      <c r="E420" s="17" t="n"/>
      <c r="F420" s="18">
        <f>IF(A420="","",F419+D420-E420)</f>
        <v/>
      </c>
    </row>
    <row r="421">
      <c r="A421" s="16" t="n"/>
      <c r="B421" s="15" t="n"/>
      <c r="C421" s="15" t="n"/>
      <c r="D421" s="17" t="n"/>
      <c r="E421" s="17" t="n"/>
      <c r="F421" s="18">
        <f>IF(A421="","",F420+D421-E421)</f>
        <v/>
      </c>
    </row>
    <row r="422">
      <c r="A422" s="16" t="n"/>
      <c r="B422" s="15" t="n"/>
      <c r="C422" s="15" t="n"/>
      <c r="D422" s="17" t="n"/>
      <c r="E422" s="17" t="n"/>
      <c r="F422" s="18">
        <f>IF(A422="","",F421+D422-E422)</f>
        <v/>
      </c>
    </row>
    <row r="423">
      <c r="A423" s="16" t="n"/>
      <c r="B423" s="15" t="n"/>
      <c r="C423" s="15" t="n"/>
      <c r="D423" s="17" t="n"/>
      <c r="E423" s="17" t="n"/>
      <c r="F423" s="18">
        <f>IF(A423="","",F422+D423-E423)</f>
        <v/>
      </c>
    </row>
    <row r="424">
      <c r="A424" s="16" t="n"/>
      <c r="B424" s="15" t="n"/>
      <c r="C424" s="15" t="n"/>
      <c r="D424" s="17" t="n"/>
      <c r="E424" s="17" t="n"/>
      <c r="F424" s="18">
        <f>IF(A424="","",F423+D424-E424)</f>
        <v/>
      </c>
    </row>
    <row r="425">
      <c r="A425" s="16" t="n"/>
      <c r="B425" s="15" t="n"/>
      <c r="C425" s="15" t="n"/>
      <c r="D425" s="17" t="n"/>
      <c r="E425" s="17" t="n"/>
      <c r="F425" s="18">
        <f>IF(A425="","",F424+D425-E425)</f>
        <v/>
      </c>
    </row>
    <row r="426">
      <c r="A426" s="16" t="n"/>
      <c r="B426" s="15" t="n"/>
      <c r="C426" s="15" t="n"/>
      <c r="D426" s="17" t="n"/>
      <c r="E426" s="17" t="n"/>
      <c r="F426" s="18">
        <f>IF(A426="","",F425+D426-E426)</f>
        <v/>
      </c>
    </row>
    <row r="427">
      <c r="A427" s="16" t="n"/>
      <c r="B427" s="15" t="n"/>
      <c r="C427" s="15" t="n"/>
      <c r="D427" s="17" t="n"/>
      <c r="E427" s="17" t="n"/>
      <c r="F427" s="18">
        <f>IF(A427="","",F426+D427-E427)</f>
        <v/>
      </c>
    </row>
    <row r="428">
      <c r="A428" s="16" t="n"/>
      <c r="B428" s="15" t="n"/>
      <c r="C428" s="15" t="n"/>
      <c r="D428" s="17" t="n"/>
      <c r="E428" s="17" t="n"/>
      <c r="F428" s="18">
        <f>IF(A428="","",F427+D428-E428)</f>
        <v/>
      </c>
    </row>
    <row r="429">
      <c r="A429" s="16" t="n"/>
      <c r="B429" s="15" t="n"/>
      <c r="C429" s="15" t="n"/>
      <c r="D429" s="17" t="n"/>
      <c r="E429" s="17" t="n"/>
      <c r="F429" s="18">
        <f>IF(A429="","",F428+D429-E429)</f>
        <v/>
      </c>
    </row>
    <row r="430">
      <c r="A430" s="16" t="n"/>
      <c r="B430" s="15" t="n"/>
      <c r="C430" s="15" t="n"/>
      <c r="D430" s="17" t="n"/>
      <c r="E430" s="17" t="n"/>
      <c r="F430" s="18">
        <f>IF(A430="","",F429+D430-E430)</f>
        <v/>
      </c>
    </row>
    <row r="431">
      <c r="A431" s="16" t="n"/>
      <c r="B431" s="15" t="n"/>
      <c r="C431" s="15" t="n"/>
      <c r="D431" s="17" t="n"/>
      <c r="E431" s="17" t="n"/>
      <c r="F431" s="18">
        <f>IF(A431="","",F430+D431-E431)</f>
        <v/>
      </c>
    </row>
    <row r="432">
      <c r="A432" s="16" t="n"/>
      <c r="B432" s="15" t="n"/>
      <c r="C432" s="15" t="n"/>
      <c r="D432" s="17" t="n"/>
      <c r="E432" s="17" t="n"/>
      <c r="F432" s="18">
        <f>IF(A432="","",F431+D432-E432)</f>
        <v/>
      </c>
    </row>
    <row r="433">
      <c r="A433" s="16" t="n"/>
      <c r="B433" s="15" t="n"/>
      <c r="C433" s="15" t="n"/>
      <c r="D433" s="17" t="n"/>
      <c r="E433" s="17" t="n"/>
      <c r="F433" s="18">
        <f>IF(A433="","",F432+D433-E433)</f>
        <v/>
      </c>
    </row>
    <row r="434">
      <c r="A434" s="16" t="n"/>
      <c r="B434" s="15" t="n"/>
      <c r="C434" s="15" t="n"/>
      <c r="D434" s="17" t="n"/>
      <c r="E434" s="17" t="n"/>
      <c r="F434" s="18">
        <f>IF(A434="","",F433+D434-E434)</f>
        <v/>
      </c>
    </row>
    <row r="435">
      <c r="A435" s="16" t="n"/>
      <c r="B435" s="15" t="n"/>
      <c r="C435" s="15" t="n"/>
      <c r="D435" s="17" t="n"/>
      <c r="E435" s="17" t="n"/>
      <c r="F435" s="18">
        <f>IF(A435="","",F434+D435-E435)</f>
        <v/>
      </c>
    </row>
    <row r="436">
      <c r="A436" s="16" t="n"/>
      <c r="B436" s="15" t="n"/>
      <c r="C436" s="15" t="n"/>
      <c r="D436" s="17" t="n"/>
      <c r="E436" s="17" t="n"/>
      <c r="F436" s="18">
        <f>IF(A436="","",F435+D436-E436)</f>
        <v/>
      </c>
    </row>
    <row r="437">
      <c r="A437" s="16" t="n"/>
      <c r="B437" s="15" t="n"/>
      <c r="C437" s="15" t="n"/>
      <c r="D437" s="17" t="n"/>
      <c r="E437" s="17" t="n"/>
      <c r="F437" s="18">
        <f>IF(A437="","",F436+D437-E437)</f>
        <v/>
      </c>
    </row>
    <row r="438">
      <c r="A438" s="16" t="n"/>
      <c r="B438" s="15" t="n"/>
      <c r="C438" s="15" t="n"/>
      <c r="D438" s="17" t="n"/>
      <c r="E438" s="17" t="n"/>
      <c r="F438" s="18">
        <f>IF(A438="","",F437+D438-E438)</f>
        <v/>
      </c>
    </row>
    <row r="439">
      <c r="A439" s="16" t="n"/>
      <c r="B439" s="15" t="n"/>
      <c r="C439" s="15" t="n"/>
      <c r="D439" s="17" t="n"/>
      <c r="E439" s="17" t="n"/>
      <c r="F439" s="18">
        <f>IF(A439="","",F438+D439-E439)</f>
        <v/>
      </c>
    </row>
    <row r="440">
      <c r="A440" s="16" t="n"/>
      <c r="B440" s="15" t="n"/>
      <c r="C440" s="15" t="n"/>
      <c r="D440" s="17" t="n"/>
      <c r="E440" s="17" t="n"/>
      <c r="F440" s="18">
        <f>IF(A440="","",F439+D440-E440)</f>
        <v/>
      </c>
    </row>
    <row r="441">
      <c r="A441" s="16" t="n"/>
      <c r="B441" s="15" t="n"/>
      <c r="C441" s="15" t="n"/>
      <c r="D441" s="17" t="n"/>
      <c r="E441" s="17" t="n"/>
      <c r="F441" s="18">
        <f>IF(A441="","",F440+D441-E441)</f>
        <v/>
      </c>
    </row>
    <row r="442">
      <c r="A442" s="16" t="n"/>
      <c r="B442" s="15" t="n"/>
      <c r="C442" s="15" t="n"/>
      <c r="D442" s="17" t="n"/>
      <c r="E442" s="17" t="n"/>
      <c r="F442" s="18">
        <f>IF(A442="","",F441+D442-E442)</f>
        <v/>
      </c>
    </row>
    <row r="443">
      <c r="A443" s="16" t="n"/>
      <c r="B443" s="15" t="n"/>
      <c r="C443" s="15" t="n"/>
      <c r="D443" s="17" t="n"/>
      <c r="E443" s="17" t="n"/>
      <c r="F443" s="18">
        <f>IF(A443="","",F442+D443-E443)</f>
        <v/>
      </c>
    </row>
    <row r="444">
      <c r="A444" s="16" t="n"/>
      <c r="B444" s="15" t="n"/>
      <c r="C444" s="15" t="n"/>
      <c r="D444" s="17" t="n"/>
      <c r="E444" s="17" t="n"/>
      <c r="F444" s="18">
        <f>IF(A444="","",F443+D444-E444)</f>
        <v/>
      </c>
    </row>
    <row r="445">
      <c r="A445" s="16" t="n"/>
      <c r="B445" s="15" t="n"/>
      <c r="C445" s="15" t="n"/>
      <c r="D445" s="17" t="n"/>
      <c r="E445" s="17" t="n"/>
      <c r="F445" s="18">
        <f>IF(A445="","",F444+D445-E445)</f>
        <v/>
      </c>
    </row>
    <row r="446">
      <c r="A446" s="16" t="n"/>
      <c r="B446" s="15" t="n"/>
      <c r="C446" s="15" t="n"/>
      <c r="D446" s="17" t="n"/>
      <c r="E446" s="17" t="n"/>
      <c r="F446" s="18">
        <f>IF(A446="","",F445+D446-E446)</f>
        <v/>
      </c>
    </row>
    <row r="447">
      <c r="A447" s="16" t="n"/>
      <c r="B447" s="15" t="n"/>
      <c r="C447" s="15" t="n"/>
      <c r="D447" s="17" t="n"/>
      <c r="E447" s="17" t="n"/>
      <c r="F447" s="18">
        <f>IF(A447="","",F446+D447-E447)</f>
        <v/>
      </c>
    </row>
    <row r="448">
      <c r="A448" s="16" t="n"/>
      <c r="B448" s="15" t="n"/>
      <c r="C448" s="15" t="n"/>
      <c r="D448" s="17" t="n"/>
      <c r="E448" s="17" t="n"/>
      <c r="F448" s="18">
        <f>IF(A448="","",F447+D448-E448)</f>
        <v/>
      </c>
    </row>
    <row r="449">
      <c r="A449" s="16" t="n"/>
      <c r="B449" s="15" t="n"/>
      <c r="C449" s="15" t="n"/>
      <c r="D449" s="17" t="n"/>
      <c r="E449" s="17" t="n"/>
      <c r="F449" s="18">
        <f>IF(A449="","",F448+D449-E449)</f>
        <v/>
      </c>
    </row>
    <row r="450">
      <c r="A450" s="16" t="n"/>
      <c r="B450" s="15" t="n"/>
      <c r="C450" s="15" t="n"/>
      <c r="D450" s="17" t="n"/>
      <c r="E450" s="17" t="n"/>
      <c r="F450" s="18">
        <f>IF(A450="","",F449+D450-E450)</f>
        <v/>
      </c>
    </row>
    <row r="451">
      <c r="A451" s="16" t="n"/>
      <c r="B451" s="15" t="n"/>
      <c r="C451" s="15" t="n"/>
      <c r="D451" s="17" t="n"/>
      <c r="E451" s="17" t="n"/>
      <c r="F451" s="18">
        <f>IF(A451="","",F450+D451-E451)</f>
        <v/>
      </c>
    </row>
    <row r="452">
      <c r="A452" s="16" t="n"/>
      <c r="B452" s="15" t="n"/>
      <c r="C452" s="15" t="n"/>
      <c r="D452" s="17" t="n"/>
      <c r="E452" s="17" t="n"/>
      <c r="F452" s="18">
        <f>IF(A452="","",F451+D452-E452)</f>
        <v/>
      </c>
    </row>
    <row r="453">
      <c r="A453" s="16" t="n"/>
      <c r="B453" s="15" t="n"/>
      <c r="C453" s="15" t="n"/>
      <c r="D453" s="17" t="n"/>
      <c r="E453" s="17" t="n"/>
      <c r="F453" s="18">
        <f>IF(A453="","",F452+D453-E453)</f>
        <v/>
      </c>
    </row>
    <row r="454">
      <c r="A454" s="16" t="n"/>
      <c r="B454" s="15" t="n"/>
      <c r="C454" s="15" t="n"/>
      <c r="D454" s="17" t="n"/>
      <c r="E454" s="17" t="n"/>
      <c r="F454" s="18">
        <f>IF(A454="","",F453+D454-E454)</f>
        <v/>
      </c>
    </row>
    <row r="455">
      <c r="A455" s="16" t="n"/>
      <c r="B455" s="15" t="n"/>
      <c r="C455" s="15" t="n"/>
      <c r="D455" s="17" t="n"/>
      <c r="E455" s="17" t="n"/>
      <c r="F455" s="18">
        <f>IF(A455="","",F454+D455-E455)</f>
        <v/>
      </c>
    </row>
    <row r="456">
      <c r="A456" s="16" t="n"/>
      <c r="B456" s="15" t="n"/>
      <c r="C456" s="15" t="n"/>
      <c r="D456" s="17" t="n"/>
      <c r="E456" s="17" t="n"/>
      <c r="F456" s="18">
        <f>IF(A456="","",F455+D456-E456)</f>
        <v/>
      </c>
    </row>
    <row r="457">
      <c r="A457" s="16" t="n"/>
      <c r="B457" s="15" t="n"/>
      <c r="C457" s="15" t="n"/>
      <c r="D457" s="17" t="n"/>
      <c r="E457" s="17" t="n"/>
      <c r="F457" s="18">
        <f>IF(A457="","",F456+D457-E457)</f>
        <v/>
      </c>
    </row>
    <row r="458">
      <c r="A458" s="16" t="n"/>
      <c r="B458" s="15" t="n"/>
      <c r="C458" s="15" t="n"/>
      <c r="D458" s="17" t="n"/>
      <c r="E458" s="17" t="n"/>
      <c r="F458" s="18">
        <f>IF(A458="","",F457+D458-E458)</f>
        <v/>
      </c>
    </row>
    <row r="459">
      <c r="A459" s="16" t="n"/>
      <c r="B459" s="15" t="n"/>
      <c r="C459" s="15" t="n"/>
      <c r="D459" s="17" t="n"/>
      <c r="E459" s="17" t="n"/>
      <c r="F459" s="18">
        <f>IF(A459="","",F458+D459-E459)</f>
        <v/>
      </c>
    </row>
    <row r="460">
      <c r="A460" s="16" t="n"/>
      <c r="B460" s="15" t="n"/>
      <c r="C460" s="15" t="n"/>
      <c r="D460" s="17" t="n"/>
      <c r="E460" s="17" t="n"/>
      <c r="F460" s="18">
        <f>IF(A460="","",F459+D460-E460)</f>
        <v/>
      </c>
    </row>
    <row r="461">
      <c r="A461" s="16" t="n"/>
      <c r="B461" s="15" t="n"/>
      <c r="C461" s="15" t="n"/>
      <c r="D461" s="17" t="n"/>
      <c r="E461" s="17" t="n"/>
      <c r="F461" s="18">
        <f>IF(A461="","",F460+D461-E461)</f>
        <v/>
      </c>
    </row>
    <row r="462">
      <c r="A462" s="16" t="n"/>
      <c r="B462" s="15" t="n"/>
      <c r="C462" s="15" t="n"/>
      <c r="D462" s="17" t="n"/>
      <c r="E462" s="17" t="n"/>
      <c r="F462" s="18">
        <f>IF(A462="","",F461+D462-E462)</f>
        <v/>
      </c>
    </row>
    <row r="463">
      <c r="A463" s="16" t="n"/>
      <c r="B463" s="15" t="n"/>
      <c r="C463" s="15" t="n"/>
      <c r="D463" s="17" t="n"/>
      <c r="E463" s="17" t="n"/>
      <c r="F463" s="18">
        <f>IF(A463="","",F462+D463-E463)</f>
        <v/>
      </c>
    </row>
    <row r="464">
      <c r="A464" s="16" t="n"/>
      <c r="B464" s="15" t="n"/>
      <c r="C464" s="15" t="n"/>
      <c r="D464" s="17" t="n"/>
      <c r="E464" s="17" t="n"/>
      <c r="F464" s="18">
        <f>IF(A464="","",F463+D464-E464)</f>
        <v/>
      </c>
    </row>
    <row r="465">
      <c r="A465" s="16" t="n"/>
      <c r="B465" s="15" t="n"/>
      <c r="C465" s="15" t="n"/>
      <c r="D465" s="17" t="n"/>
      <c r="E465" s="17" t="n"/>
      <c r="F465" s="18">
        <f>IF(A465="","",F464+D465-E465)</f>
        <v/>
      </c>
    </row>
    <row r="466">
      <c r="A466" s="16" t="n"/>
      <c r="B466" s="15" t="n"/>
      <c r="C466" s="15" t="n"/>
      <c r="D466" s="17" t="n"/>
      <c r="E466" s="17" t="n"/>
      <c r="F466" s="18">
        <f>IF(A466="","",F465+D466-E466)</f>
        <v/>
      </c>
    </row>
    <row r="467">
      <c r="A467" s="16" t="n"/>
      <c r="B467" s="15" t="n"/>
      <c r="C467" s="15" t="n"/>
      <c r="D467" s="17" t="n"/>
      <c r="E467" s="17" t="n"/>
      <c r="F467" s="18">
        <f>IF(A467="","",F466+D467-E467)</f>
        <v/>
      </c>
    </row>
    <row r="468">
      <c r="A468" s="16" t="n"/>
      <c r="B468" s="15" t="n"/>
      <c r="C468" s="15" t="n"/>
      <c r="D468" s="17" t="n"/>
      <c r="E468" s="17" t="n"/>
      <c r="F468" s="18">
        <f>IF(A468="","",F467+D468-E468)</f>
        <v/>
      </c>
    </row>
    <row r="469">
      <c r="A469" s="16" t="n"/>
      <c r="B469" s="15" t="n"/>
      <c r="C469" s="15" t="n"/>
      <c r="D469" s="17" t="n"/>
      <c r="E469" s="17" t="n"/>
      <c r="F469" s="18">
        <f>IF(A469="","",F468+D469-E469)</f>
        <v/>
      </c>
    </row>
    <row r="470">
      <c r="A470" s="16" t="n"/>
      <c r="B470" s="15" t="n"/>
      <c r="C470" s="15" t="n"/>
      <c r="D470" s="17" t="n"/>
      <c r="E470" s="17" t="n"/>
      <c r="F470" s="18">
        <f>IF(A470="","",F469+D470-E470)</f>
        <v/>
      </c>
    </row>
    <row r="471">
      <c r="A471" s="16" t="n"/>
      <c r="B471" s="15" t="n"/>
      <c r="C471" s="15" t="n"/>
      <c r="D471" s="17" t="n"/>
      <c r="E471" s="17" t="n"/>
      <c r="F471" s="18">
        <f>IF(A471="","",F470+D471-E471)</f>
        <v/>
      </c>
    </row>
    <row r="472">
      <c r="A472" s="16" t="n"/>
      <c r="B472" s="15" t="n"/>
      <c r="C472" s="15" t="n"/>
      <c r="D472" s="17" t="n"/>
      <c r="E472" s="17" t="n"/>
      <c r="F472" s="18">
        <f>IF(A472="","",F471+D472-E472)</f>
        <v/>
      </c>
    </row>
    <row r="473">
      <c r="A473" s="16" t="n"/>
      <c r="B473" s="15" t="n"/>
      <c r="C473" s="15" t="n"/>
      <c r="D473" s="17" t="n"/>
      <c r="E473" s="17" t="n"/>
      <c r="F473" s="18">
        <f>IF(A473="","",F472+D473-E473)</f>
        <v/>
      </c>
    </row>
    <row r="474">
      <c r="A474" s="16" t="n"/>
      <c r="B474" s="15" t="n"/>
      <c r="C474" s="15" t="n"/>
      <c r="D474" s="17" t="n"/>
      <c r="E474" s="17" t="n"/>
      <c r="F474" s="18">
        <f>IF(A474="","",F473+D474-E474)</f>
        <v/>
      </c>
    </row>
    <row r="475">
      <c r="A475" s="16" t="n"/>
      <c r="B475" s="15" t="n"/>
      <c r="C475" s="15" t="n"/>
      <c r="D475" s="17" t="n"/>
      <c r="E475" s="17" t="n"/>
      <c r="F475" s="18">
        <f>IF(A475="","",F474+D475-E475)</f>
        <v/>
      </c>
    </row>
    <row r="476">
      <c r="A476" s="16" t="n"/>
      <c r="B476" s="15" t="n"/>
      <c r="C476" s="15" t="n"/>
      <c r="D476" s="17" t="n"/>
      <c r="E476" s="17" t="n"/>
      <c r="F476" s="18">
        <f>IF(A476="","",F475+D476-E476)</f>
        <v/>
      </c>
    </row>
    <row r="477">
      <c r="A477" s="16" t="n"/>
      <c r="B477" s="15" t="n"/>
      <c r="C477" s="15" t="n"/>
      <c r="D477" s="17" t="n"/>
      <c r="E477" s="17" t="n"/>
      <c r="F477" s="18">
        <f>IF(A477="","",F476+D477-E477)</f>
        <v/>
      </c>
    </row>
    <row r="478">
      <c r="A478" s="16" t="n"/>
      <c r="B478" s="15" t="n"/>
      <c r="C478" s="15" t="n"/>
      <c r="D478" s="17" t="n"/>
      <c r="E478" s="17" t="n"/>
      <c r="F478" s="18">
        <f>IF(A478="","",F477+D478-E478)</f>
        <v/>
      </c>
    </row>
    <row r="479">
      <c r="A479" s="16" t="n"/>
      <c r="B479" s="15" t="n"/>
      <c r="C479" s="15" t="n"/>
      <c r="D479" s="17" t="n"/>
      <c r="E479" s="17" t="n"/>
      <c r="F479" s="18">
        <f>IF(A479="","",F478+D479-E479)</f>
        <v/>
      </c>
    </row>
    <row r="480">
      <c r="A480" s="16" t="n"/>
      <c r="B480" s="15" t="n"/>
      <c r="C480" s="15" t="n"/>
      <c r="D480" s="17" t="n"/>
      <c r="E480" s="17" t="n"/>
      <c r="F480" s="18">
        <f>IF(A480="","",F479+D480-E480)</f>
        <v/>
      </c>
    </row>
    <row r="481">
      <c r="A481" s="16" t="n"/>
      <c r="B481" s="15" t="n"/>
      <c r="C481" s="15" t="n"/>
      <c r="D481" s="17" t="n"/>
      <c r="E481" s="17" t="n"/>
      <c r="F481" s="18">
        <f>IF(A481="","",F480+D481-E481)</f>
        <v/>
      </c>
    </row>
    <row r="482">
      <c r="A482" s="16" t="n"/>
      <c r="B482" s="15" t="n"/>
      <c r="C482" s="15" t="n"/>
      <c r="D482" s="17" t="n"/>
      <c r="E482" s="17" t="n"/>
      <c r="F482" s="18">
        <f>IF(A482="","",F481+D482-E482)</f>
        <v/>
      </c>
    </row>
    <row r="483">
      <c r="A483" s="16" t="n"/>
      <c r="B483" s="15" t="n"/>
      <c r="C483" s="15" t="n"/>
      <c r="D483" s="17" t="n"/>
      <c r="E483" s="17" t="n"/>
      <c r="F483" s="18">
        <f>IF(A483="","",F482+D483-E483)</f>
        <v/>
      </c>
    </row>
    <row r="484">
      <c r="A484" s="16" t="n"/>
      <c r="B484" s="15" t="n"/>
      <c r="C484" s="15" t="n"/>
      <c r="D484" s="17" t="n"/>
      <c r="E484" s="17" t="n"/>
      <c r="F484" s="18">
        <f>IF(A484="","",F483+D484-E484)</f>
        <v/>
      </c>
    </row>
    <row r="485">
      <c r="A485" s="16" t="n"/>
      <c r="B485" s="15" t="n"/>
      <c r="C485" s="15" t="n"/>
      <c r="D485" s="17" t="n"/>
      <c r="E485" s="17" t="n"/>
      <c r="F485" s="18">
        <f>IF(A485="","",F484+D485-E485)</f>
        <v/>
      </c>
    </row>
    <row r="486">
      <c r="A486" s="16" t="n"/>
      <c r="B486" s="15" t="n"/>
      <c r="C486" s="15" t="n"/>
      <c r="D486" s="17" t="n"/>
      <c r="E486" s="17" t="n"/>
      <c r="F486" s="18">
        <f>IF(A486="","",F485+D486-E486)</f>
        <v/>
      </c>
    </row>
    <row r="487">
      <c r="A487" s="16" t="n"/>
      <c r="B487" s="15" t="n"/>
      <c r="C487" s="15" t="n"/>
      <c r="D487" s="17" t="n"/>
      <c r="E487" s="17" t="n"/>
      <c r="F487" s="18">
        <f>IF(A487="","",F486+D487-E487)</f>
        <v/>
      </c>
    </row>
    <row r="488">
      <c r="A488" s="16" t="n"/>
      <c r="B488" s="15" t="n"/>
      <c r="C488" s="15" t="n"/>
      <c r="D488" s="17" t="n"/>
      <c r="E488" s="17" t="n"/>
      <c r="F488" s="18">
        <f>IF(A488="","",F487+D488-E488)</f>
        <v/>
      </c>
    </row>
    <row r="489">
      <c r="A489" s="16" t="n"/>
      <c r="B489" s="15" t="n"/>
      <c r="C489" s="15" t="n"/>
      <c r="D489" s="17" t="n"/>
      <c r="E489" s="17" t="n"/>
      <c r="F489" s="18">
        <f>IF(A489="","",F488+D489-E489)</f>
        <v/>
      </c>
    </row>
    <row r="490">
      <c r="A490" s="16" t="n"/>
      <c r="B490" s="15" t="n"/>
      <c r="C490" s="15" t="n"/>
      <c r="D490" s="17" t="n"/>
      <c r="E490" s="17" t="n"/>
      <c r="F490" s="18">
        <f>IF(A490="","",F489+D490-E490)</f>
        <v/>
      </c>
    </row>
    <row r="491">
      <c r="A491" s="16" t="n"/>
      <c r="B491" s="15" t="n"/>
      <c r="C491" s="15" t="n"/>
      <c r="D491" s="17" t="n"/>
      <c r="E491" s="17" t="n"/>
      <c r="F491" s="18">
        <f>IF(A491="","",F490+D491-E491)</f>
        <v/>
      </c>
    </row>
    <row r="492">
      <c r="A492" s="16" t="n"/>
      <c r="B492" s="15" t="n"/>
      <c r="C492" s="15" t="n"/>
      <c r="D492" s="17" t="n"/>
      <c r="E492" s="17" t="n"/>
      <c r="F492" s="18">
        <f>IF(A492="","",F491+D492-E492)</f>
        <v/>
      </c>
    </row>
    <row r="493">
      <c r="A493" s="16" t="n"/>
      <c r="B493" s="15" t="n"/>
      <c r="C493" s="15" t="n"/>
      <c r="D493" s="17" t="n"/>
      <c r="E493" s="17" t="n"/>
      <c r="F493" s="18">
        <f>IF(A493="","",F492+D493-E493)</f>
        <v/>
      </c>
    </row>
    <row r="494">
      <c r="A494" s="16" t="n"/>
      <c r="B494" s="15" t="n"/>
      <c r="C494" s="15" t="n"/>
      <c r="D494" s="17" t="n"/>
      <c r="E494" s="17" t="n"/>
      <c r="F494" s="18">
        <f>IF(A494="","",F493+D494-E494)</f>
        <v/>
      </c>
    </row>
    <row r="495">
      <c r="A495" s="16" t="n"/>
      <c r="B495" s="15" t="n"/>
      <c r="C495" s="15" t="n"/>
      <c r="D495" s="17" t="n"/>
      <c r="E495" s="17" t="n"/>
      <c r="F495" s="18">
        <f>IF(A495="","",F494+D495-E495)</f>
        <v/>
      </c>
    </row>
    <row r="496">
      <c r="A496" s="16" t="n"/>
      <c r="B496" s="15" t="n"/>
      <c r="C496" s="15" t="n"/>
      <c r="D496" s="17" t="n"/>
      <c r="E496" s="17" t="n"/>
      <c r="F496" s="18">
        <f>IF(A496="","",F495+D496-E496)</f>
        <v/>
      </c>
    </row>
    <row r="497">
      <c r="A497" s="16" t="n"/>
      <c r="B497" s="15" t="n"/>
      <c r="C497" s="15" t="n"/>
      <c r="D497" s="17" t="n"/>
      <c r="E497" s="17" t="n"/>
      <c r="F497" s="18">
        <f>IF(A497="","",F496+D497-E497)</f>
        <v/>
      </c>
    </row>
    <row r="498">
      <c r="A498" s="16" t="n"/>
      <c r="B498" s="15" t="n"/>
      <c r="C498" s="15" t="n"/>
      <c r="D498" s="17" t="n"/>
      <c r="E498" s="17" t="n"/>
      <c r="F498" s="18">
        <f>IF(A498="","",F497+D498-E498)</f>
        <v/>
      </c>
    </row>
    <row r="499">
      <c r="A499" s="16" t="n"/>
      <c r="B499" s="15" t="n"/>
      <c r="C499" s="15" t="n"/>
      <c r="D499" s="17" t="n"/>
      <c r="E499" s="17" t="n"/>
      <c r="F499" s="18">
        <f>IF(A499="","",F498+D499-E499)</f>
        <v/>
      </c>
    </row>
    <row r="500">
      <c r="A500" s="16" t="n"/>
      <c r="B500" s="15" t="n"/>
      <c r="C500" s="15" t="n"/>
      <c r="D500" s="17" t="n"/>
      <c r="E500" s="17" t="n"/>
      <c r="F500" s="18">
        <f>IF(A500="","",F499+D500-E500)</f>
        <v/>
      </c>
    </row>
  </sheetData>
  <mergeCells count="1">
    <mergeCell ref="H10:I13"/>
  </mergeCells>
  <conditionalFormatting sqref="I8">
    <cfRule type="expression" priority="1" dxfId="2">
      <formula>AND(ISNUMBER(I8),ABS(I8)&gt;0.005)</formula>
    </cfRule>
    <cfRule type="expression" priority="2" dxfId="3">
      <formula>AND(ISNUMBER(I8),ABS(I8)&lt;=0.005)</formula>
    </cfRule>
  </conditionalFormatting>
  <dataValidations count="2">
    <dataValidation sqref="A2:A500" showDropDown="0" showInputMessage="0" showErrorMessage="0" allowBlank="1" errorTitle="Date outside the month" error="Enter a date inside the month set on Summary (cells B2 and B3)." type="date" operator="between">
      <formula1>Summary!$B$2</formula1>
      <formula2>Summary!$B$3</formula2>
    </dataValidation>
    <dataValidation sqref="D2:E500" showDropDown="0" showInputMessage="0" showErrorMessage="0" allowBlank="1" errorTitle="Invalid entry" error="Enter 0 or more." type="decimal" operator="greaterThanOrEqual">
      <formula1>0</formula1>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8.xml><?xml version="1.0" encoding="utf-8"?>
<worksheet xmlns="http://schemas.openxmlformats.org/spreadsheetml/2006/main">
  <sheetPr>
    <tabColor rgb="000F4C3A"/>
    <outlinePr summaryBelow="1" summaryRight="1"/>
    <pageSetUpPr fitToPage="1"/>
  </sheetPr>
  <dimension ref="A1:K200"/>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58" customWidth="1" min="3" max="3"/>
    <col width="10" customWidth="1" min="4" max="4"/>
    <col width="10" customWidth="1" min="5" max="5"/>
    <col width="13" customWidth="1" min="6" max="6"/>
    <col width="13" customWidth="1" min="7" max="7"/>
    <col width="13" customWidth="1" min="8" max="8"/>
    <col width="3" customWidth="1" min="9" max="9"/>
    <col width="40" customWidth="1" min="10" max="10"/>
    <col width="14" customWidth="1" min="11" max="11"/>
  </cols>
  <sheetData>
    <row r="1" ht="33" customHeight="1">
      <c r="A1" s="9" t="inlineStr">
        <is>
          <t>Date</t>
        </is>
      </c>
      <c r="B1" s="9" t="inlineStr">
        <is>
          <t>Voucher No.</t>
        </is>
      </c>
      <c r="C1" s="9" t="inlineStr">
        <is>
          <t>Description</t>
        </is>
      </c>
      <c r="D1" s="9" t="inlineStr">
        <is>
          <t>Account code</t>
        </is>
      </c>
      <c r="E1" s="9" t="inlineStr">
        <is>
          <t>Receipt attached</t>
        </is>
      </c>
      <c r="F1" s="9" t="inlineStr">
        <is>
          <t>Top-up received</t>
        </is>
      </c>
      <c r="G1" s="9" t="inlineStr">
        <is>
          <t>Paid out</t>
        </is>
      </c>
      <c r="H1" s="9" t="inlineStr">
        <is>
          <t>Balance</t>
        </is>
      </c>
      <c r="J1" s="9" t="inlineStr">
        <is>
          <t>Float control</t>
        </is>
      </c>
      <c r="K1" s="9" t="inlineStr">
        <is>
          <t>ETB</t>
        </is>
      </c>
    </row>
    <row r="2">
      <c r="A2" s="16" t="n">
        <v>46336</v>
      </c>
      <c r="B2" s="15" t="inlineStr">
        <is>
          <t>CB</t>
        </is>
      </c>
      <c r="C2" s="15" t="inlineStr">
        <is>
          <t>Petty cash float from cash box</t>
        </is>
      </c>
      <c r="D2" s="14" t="n"/>
      <c r="E2" s="15" t="n"/>
      <c r="F2" s="17" t="n">
        <v>5000</v>
      </c>
      <c r="G2" s="17" t="n"/>
      <c r="H2" s="18">
        <f>F2-G2</f>
        <v/>
      </c>
      <c r="J2" s="5" t="inlineStr">
        <is>
          <t>Imprest float</t>
        </is>
      </c>
      <c r="K2" s="17" t="n">
        <v>5000</v>
      </c>
    </row>
    <row r="3">
      <c r="A3" s="16" t="n">
        <v>46338</v>
      </c>
      <c r="B3" s="15" t="inlineStr">
        <is>
          <t>PCV-001</t>
        </is>
      </c>
      <c r="C3" s="15" t="inlineStr">
        <is>
          <t>Drinking water and tea for the shop</t>
        </is>
      </c>
      <c r="D3" s="14" t="n">
        <v>6080</v>
      </c>
      <c r="E3" s="15" t="inlineStr">
        <is>
          <t>Yes</t>
        </is>
      </c>
      <c r="F3" s="17" t="n"/>
      <c r="G3" s="17" t="n">
        <v>180</v>
      </c>
      <c r="H3" s="18">
        <f>IF(A3="","",H2+F3-G3)</f>
        <v/>
      </c>
      <c r="J3" s="5" t="inlineStr">
        <is>
          <t>Cash counted in the petty cash tin</t>
        </is>
      </c>
      <c r="K3" s="17" t="n">
        <v>4400</v>
      </c>
    </row>
    <row r="4">
      <c r="A4" s="16" t="n">
        <v>46339</v>
      </c>
      <c r="B4" s="15" t="inlineStr">
        <is>
          <t>PCV-002</t>
        </is>
      </c>
      <c r="C4" s="15" t="inlineStr">
        <is>
          <t>Transport to collect paper</t>
        </is>
      </c>
      <c r="D4" s="14" t="n">
        <v>6050</v>
      </c>
      <c r="E4" s="15" t="inlineStr">
        <is>
          <t>Yes</t>
        </is>
      </c>
      <c r="F4" s="17" t="n"/>
      <c r="G4" s="17" t="n">
        <v>250</v>
      </c>
      <c r="H4" s="18">
        <f>IF(A4="","",H3+F4-G4)</f>
        <v/>
      </c>
      <c r="J4" s="5" t="inlineStr">
        <is>
          <t>Vouchers paid since last top-up</t>
        </is>
      </c>
      <c r="K4" s="17" t="n">
        <v>600</v>
      </c>
    </row>
    <row r="5">
      <c r="A5" s="16" t="n">
        <v>46343</v>
      </c>
      <c r="B5" s="15" t="inlineStr">
        <is>
          <t>PCV-003</t>
        </is>
      </c>
      <c r="C5" s="15" t="inlineStr">
        <is>
          <t>Soap, mop and cleaning cloths</t>
        </is>
      </c>
      <c r="D5" s="14" t="n">
        <v>6080</v>
      </c>
      <c r="E5" s="15" t="inlineStr">
        <is>
          <t>Yes</t>
        </is>
      </c>
      <c r="F5" s="17" t="n"/>
      <c r="G5" s="17" t="n">
        <v>420</v>
      </c>
      <c r="H5" s="18">
        <f>IF(A5="","",H4+F5-G5)</f>
        <v/>
      </c>
      <c r="J5" s="5" t="inlineStr">
        <is>
          <t>Difference (must be 0)</t>
        </is>
      </c>
      <c r="K5" s="23">
        <f>K3+K4-K2</f>
        <v/>
      </c>
    </row>
    <row r="6">
      <c r="A6" s="16" t="n">
        <v>46346</v>
      </c>
      <c r="B6" s="15" t="inlineStr">
        <is>
          <t>PCV-004</t>
        </is>
      </c>
      <c r="C6" s="15" t="inlineStr">
        <is>
          <t>Extension cable for the copier</t>
        </is>
      </c>
      <c r="D6" s="14" t="n">
        <v>6070</v>
      </c>
      <c r="E6" s="15" t="inlineStr">
        <is>
          <t>Yes</t>
        </is>
      </c>
      <c r="F6" s="17" t="n"/>
      <c r="G6" s="17" t="n">
        <v>650</v>
      </c>
      <c r="H6" s="18">
        <f>IF(A6="","",H5+F6-G6)</f>
        <v/>
      </c>
      <c r="J6" s="5" t="inlineStr">
        <is>
          <t>Top-up needed now</t>
        </is>
      </c>
      <c r="K6" s="18">
        <f>K2-K3</f>
        <v/>
      </c>
    </row>
    <row r="7">
      <c r="A7" s="16" t="n">
        <v>46351</v>
      </c>
      <c r="B7" s="15" t="inlineStr">
        <is>
          <t>PCV-005</t>
        </is>
      </c>
      <c r="C7" s="15" t="inlineStr">
        <is>
          <t>Delivery of tutorial center order</t>
        </is>
      </c>
      <c r="D7" s="14" t="n">
        <v>6050</v>
      </c>
      <c r="E7" s="15" t="inlineStr">
        <is>
          <t>Yes</t>
        </is>
      </c>
      <c r="F7" s="17" t="n"/>
      <c r="G7" s="17" t="n">
        <v>300</v>
      </c>
      <c r="H7" s="18">
        <f>IF(A7="","",H6+F7-G7)</f>
        <v/>
      </c>
      <c r="J7" s="5" t="inlineStr">
        <is>
          <t>Balance per petty cash book</t>
        </is>
      </c>
      <c r="K7" s="18">
        <f>SUM(F2:F200)-SUM(G2:G200)</f>
        <v/>
      </c>
    </row>
    <row r="8">
      <c r="A8" s="16" t="n">
        <v>46354</v>
      </c>
      <c r="B8" s="15" t="inlineStr">
        <is>
          <t>PCV-006</t>
        </is>
      </c>
      <c r="C8" s="15" t="inlineStr">
        <is>
          <t>Fix sink leak, receipt missing: internal voucher signed by payee</t>
        </is>
      </c>
      <c r="D8" s="14" t="n">
        <v>6070</v>
      </c>
      <c r="E8" s="15" t="inlineStr">
        <is>
          <t>No</t>
        </is>
      </c>
      <c r="F8" s="17" t="n"/>
      <c r="G8" s="17" t="n">
        <v>900</v>
      </c>
      <c r="H8" s="18">
        <f>IF(A8="","",H7+F8-G8)</f>
        <v/>
      </c>
    </row>
    <row r="9">
      <c r="A9" s="16" t="n">
        <v>46358</v>
      </c>
      <c r="B9" s="15" t="inlineStr">
        <is>
          <t>TOPUP-01</t>
        </is>
      </c>
      <c r="C9" s="15" t="inlineStr">
        <is>
          <t>Top-up from cash box against vouchers PCV-001 to PCV-006</t>
        </is>
      </c>
      <c r="D9" s="14" t="n"/>
      <c r="E9" s="15" t="n"/>
      <c r="F9" s="17" t="n">
        <v>2700</v>
      </c>
      <c r="G9" s="17" t="n"/>
      <c r="H9" s="18">
        <f>IF(A9="","",H8+F9-G9)</f>
        <v/>
      </c>
    </row>
    <row r="10">
      <c r="A10" s="16" t="n">
        <v>46359</v>
      </c>
      <c r="B10" s="15" t="inlineStr">
        <is>
          <t>PCV-007</t>
        </is>
      </c>
      <c r="C10" s="15" t="inlineStr">
        <is>
          <t>Replacement fuse and plug</t>
        </is>
      </c>
      <c r="D10" s="14" t="n">
        <v>6070</v>
      </c>
      <c r="E10" s="15" t="inlineStr">
        <is>
          <t>Yes</t>
        </is>
      </c>
      <c r="F10" s="17" t="n"/>
      <c r="G10" s="17" t="n">
        <v>350</v>
      </c>
      <c r="H10" s="18">
        <f>IF(A10="","",H9+F10-G10)</f>
        <v/>
      </c>
      <c r="J10" s="24" t="inlineStr">
        <is>
          <t>Rules: float ETB 5,000; maximum ETB 1,000 per voucher; top up from the cash box against approved vouchers, at least every two weeks. A voucher without a receipt (Receipt attached = No) needs an internal voucher signed by the payee and approved by the managing director.</t>
        </is>
      </c>
    </row>
    <row r="11">
      <c r="A11" s="16" t="n">
        <v>46363</v>
      </c>
      <c r="B11" s="15" t="inlineStr">
        <is>
          <t>PCV-008</t>
        </is>
      </c>
      <c r="C11" s="15" t="inlineStr">
        <is>
          <t>Delivery of NGO brochures</t>
        </is>
      </c>
      <c r="D11" s="14" t="n">
        <v>6050</v>
      </c>
      <c r="E11" s="15" t="inlineStr">
        <is>
          <t>Yes</t>
        </is>
      </c>
      <c r="F11" s="17" t="n"/>
      <c r="G11" s="17" t="n">
        <v>250</v>
      </c>
      <c r="H11" s="18">
        <f>IF(A11="","",H10+F11-G11)</f>
        <v/>
      </c>
    </row>
    <row r="12">
      <c r="A12" s="16" t="n"/>
      <c r="B12" s="15" t="n"/>
      <c r="C12" s="15" t="n"/>
      <c r="D12" s="14" t="n"/>
      <c r="E12" s="15" t="n"/>
      <c r="F12" s="17" t="n"/>
      <c r="G12" s="17" t="n"/>
      <c r="H12" s="18">
        <f>IF(A12="","",H11+F12-G12)</f>
        <v/>
      </c>
    </row>
    <row r="13">
      <c r="A13" s="16" t="n"/>
      <c r="B13" s="15" t="n"/>
      <c r="C13" s="15" t="n"/>
      <c r="D13" s="14" t="n"/>
      <c r="E13" s="15" t="n"/>
      <c r="F13" s="17" t="n"/>
      <c r="G13" s="17" t="n"/>
      <c r="H13" s="18">
        <f>IF(A13="","",H12+F13-G13)</f>
        <v/>
      </c>
    </row>
    <row r="14">
      <c r="A14" s="16" t="n"/>
      <c r="B14" s="15" t="n"/>
      <c r="C14" s="15" t="n"/>
      <c r="D14" s="14" t="n"/>
      <c r="E14" s="15" t="n"/>
      <c r="F14" s="17" t="n"/>
      <c r="G14" s="17" t="n"/>
      <c r="H14" s="18">
        <f>IF(A14="","",H13+F14-G14)</f>
        <v/>
      </c>
    </row>
    <row r="15">
      <c r="A15" s="16" t="n"/>
      <c r="B15" s="15" t="n"/>
      <c r="C15" s="15" t="n"/>
      <c r="D15" s="14" t="n"/>
      <c r="E15" s="15" t="n"/>
      <c r="F15" s="17" t="n"/>
      <c r="G15" s="17" t="n"/>
      <c r="H15" s="18">
        <f>IF(A15="","",H14+F15-G15)</f>
        <v/>
      </c>
    </row>
    <row r="16">
      <c r="A16" s="16" t="n"/>
      <c r="B16" s="15" t="n"/>
      <c r="C16" s="15" t="n"/>
      <c r="D16" s="14" t="n"/>
      <c r="E16" s="15" t="n"/>
      <c r="F16" s="17" t="n"/>
      <c r="G16" s="17" t="n"/>
      <c r="H16" s="18">
        <f>IF(A16="","",H15+F16-G16)</f>
        <v/>
      </c>
    </row>
    <row r="17">
      <c r="A17" s="16" t="n"/>
      <c r="B17" s="15" t="n"/>
      <c r="C17" s="15" t="n"/>
      <c r="D17" s="14" t="n"/>
      <c r="E17" s="15" t="n"/>
      <c r="F17" s="17" t="n"/>
      <c r="G17" s="17" t="n"/>
      <c r="H17" s="18">
        <f>IF(A17="","",H16+F17-G17)</f>
        <v/>
      </c>
    </row>
    <row r="18">
      <c r="A18" s="16" t="n"/>
      <c r="B18" s="15" t="n"/>
      <c r="C18" s="15" t="n"/>
      <c r="D18" s="14" t="n"/>
      <c r="E18" s="15" t="n"/>
      <c r="F18" s="17" t="n"/>
      <c r="G18" s="17" t="n"/>
      <c r="H18" s="18">
        <f>IF(A18="","",H17+F18-G18)</f>
        <v/>
      </c>
    </row>
    <row r="19">
      <c r="A19" s="16" t="n"/>
      <c r="B19" s="15" t="n"/>
      <c r="C19" s="15" t="n"/>
      <c r="D19" s="14" t="n"/>
      <c r="E19" s="15" t="n"/>
      <c r="F19" s="17" t="n"/>
      <c r="G19" s="17" t="n"/>
      <c r="H19" s="18">
        <f>IF(A19="","",H18+F19-G19)</f>
        <v/>
      </c>
    </row>
    <row r="20">
      <c r="A20" s="16" t="n"/>
      <c r="B20" s="15" t="n"/>
      <c r="C20" s="15" t="n"/>
      <c r="D20" s="14" t="n"/>
      <c r="E20" s="15" t="n"/>
      <c r="F20" s="17" t="n"/>
      <c r="G20" s="17" t="n"/>
      <c r="H20" s="18">
        <f>IF(A20="","",H19+F20-G20)</f>
        <v/>
      </c>
    </row>
    <row r="21">
      <c r="A21" s="16" t="n"/>
      <c r="B21" s="15" t="n"/>
      <c r="C21" s="15" t="n"/>
      <c r="D21" s="14" t="n"/>
      <c r="E21" s="15" t="n"/>
      <c r="F21" s="17" t="n"/>
      <c r="G21" s="17" t="n"/>
      <c r="H21" s="18">
        <f>IF(A21="","",H20+F21-G21)</f>
        <v/>
      </c>
    </row>
    <row r="22">
      <c r="A22" s="16" t="n"/>
      <c r="B22" s="15" t="n"/>
      <c r="C22" s="15" t="n"/>
      <c r="D22" s="14" t="n"/>
      <c r="E22" s="15" t="n"/>
      <c r="F22" s="17" t="n"/>
      <c r="G22" s="17" t="n"/>
      <c r="H22" s="18">
        <f>IF(A22="","",H21+F22-G22)</f>
        <v/>
      </c>
    </row>
    <row r="23">
      <c r="A23" s="16" t="n"/>
      <c r="B23" s="15" t="n"/>
      <c r="C23" s="15" t="n"/>
      <c r="D23" s="14" t="n"/>
      <c r="E23" s="15" t="n"/>
      <c r="F23" s="17" t="n"/>
      <c r="G23" s="17" t="n"/>
      <c r="H23" s="18">
        <f>IF(A23="","",H22+F23-G23)</f>
        <v/>
      </c>
    </row>
    <row r="24">
      <c r="A24" s="16" t="n"/>
      <c r="B24" s="15" t="n"/>
      <c r="C24" s="15" t="n"/>
      <c r="D24" s="14" t="n"/>
      <c r="E24" s="15" t="n"/>
      <c r="F24" s="17" t="n"/>
      <c r="G24" s="17" t="n"/>
      <c r="H24" s="18">
        <f>IF(A24="","",H23+F24-G24)</f>
        <v/>
      </c>
    </row>
    <row r="25">
      <c r="A25" s="16" t="n"/>
      <c r="B25" s="15" t="n"/>
      <c r="C25" s="15" t="n"/>
      <c r="D25" s="14" t="n"/>
      <c r="E25" s="15" t="n"/>
      <c r="F25" s="17" t="n"/>
      <c r="G25" s="17" t="n"/>
      <c r="H25" s="18">
        <f>IF(A25="","",H24+F25-G25)</f>
        <v/>
      </c>
    </row>
    <row r="26">
      <c r="A26" s="16" t="n"/>
      <c r="B26" s="15" t="n"/>
      <c r="C26" s="15" t="n"/>
      <c r="D26" s="14" t="n"/>
      <c r="E26" s="15" t="n"/>
      <c r="F26" s="17" t="n"/>
      <c r="G26" s="17" t="n"/>
      <c r="H26" s="18">
        <f>IF(A26="","",H25+F26-G26)</f>
        <v/>
      </c>
    </row>
    <row r="27">
      <c r="A27" s="16" t="n"/>
      <c r="B27" s="15" t="n"/>
      <c r="C27" s="15" t="n"/>
      <c r="D27" s="14" t="n"/>
      <c r="E27" s="15" t="n"/>
      <c r="F27" s="17" t="n"/>
      <c r="G27" s="17" t="n"/>
      <c r="H27" s="18">
        <f>IF(A27="","",H26+F27-G27)</f>
        <v/>
      </c>
    </row>
    <row r="28">
      <c r="A28" s="16" t="n"/>
      <c r="B28" s="15" t="n"/>
      <c r="C28" s="15" t="n"/>
      <c r="D28" s="14" t="n"/>
      <c r="E28" s="15" t="n"/>
      <c r="F28" s="17" t="n"/>
      <c r="G28" s="17" t="n"/>
      <c r="H28" s="18">
        <f>IF(A28="","",H27+F28-G28)</f>
        <v/>
      </c>
    </row>
    <row r="29">
      <c r="A29" s="16" t="n"/>
      <c r="B29" s="15" t="n"/>
      <c r="C29" s="15" t="n"/>
      <c r="D29" s="14" t="n"/>
      <c r="E29" s="15" t="n"/>
      <c r="F29" s="17" t="n"/>
      <c r="G29" s="17" t="n"/>
      <c r="H29" s="18">
        <f>IF(A29="","",H28+F29-G29)</f>
        <v/>
      </c>
    </row>
    <row r="30">
      <c r="A30" s="16" t="n"/>
      <c r="B30" s="15" t="n"/>
      <c r="C30" s="15" t="n"/>
      <c r="D30" s="14" t="n"/>
      <c r="E30" s="15" t="n"/>
      <c r="F30" s="17" t="n"/>
      <c r="G30" s="17" t="n"/>
      <c r="H30" s="18">
        <f>IF(A30="","",H29+F30-G30)</f>
        <v/>
      </c>
    </row>
    <row r="31">
      <c r="A31" s="16" t="n"/>
      <c r="B31" s="15" t="n"/>
      <c r="C31" s="15" t="n"/>
      <c r="D31" s="14" t="n"/>
      <c r="E31" s="15" t="n"/>
      <c r="F31" s="17" t="n"/>
      <c r="G31" s="17" t="n"/>
      <c r="H31" s="18">
        <f>IF(A31="","",H30+F31-G31)</f>
        <v/>
      </c>
    </row>
    <row r="32">
      <c r="A32" s="16" t="n"/>
      <c r="B32" s="15" t="n"/>
      <c r="C32" s="15" t="n"/>
      <c r="D32" s="14" t="n"/>
      <c r="E32" s="15" t="n"/>
      <c r="F32" s="17" t="n"/>
      <c r="G32" s="17" t="n"/>
      <c r="H32" s="18">
        <f>IF(A32="","",H31+F32-G32)</f>
        <v/>
      </c>
    </row>
    <row r="33">
      <c r="A33" s="16" t="n"/>
      <c r="B33" s="15" t="n"/>
      <c r="C33" s="15" t="n"/>
      <c r="D33" s="14" t="n"/>
      <c r="E33" s="15" t="n"/>
      <c r="F33" s="17" t="n"/>
      <c r="G33" s="17" t="n"/>
      <c r="H33" s="18">
        <f>IF(A33="","",H32+F33-G33)</f>
        <v/>
      </c>
    </row>
    <row r="34">
      <c r="A34" s="16" t="n"/>
      <c r="B34" s="15" t="n"/>
      <c r="C34" s="15" t="n"/>
      <c r="D34" s="14" t="n"/>
      <c r="E34" s="15" t="n"/>
      <c r="F34" s="17" t="n"/>
      <c r="G34" s="17" t="n"/>
      <c r="H34" s="18">
        <f>IF(A34="","",H33+F34-G34)</f>
        <v/>
      </c>
    </row>
    <row r="35">
      <c r="A35" s="16" t="n"/>
      <c r="B35" s="15" t="n"/>
      <c r="C35" s="15" t="n"/>
      <c r="D35" s="14" t="n"/>
      <c r="E35" s="15" t="n"/>
      <c r="F35" s="17" t="n"/>
      <c r="G35" s="17" t="n"/>
      <c r="H35" s="18">
        <f>IF(A35="","",H34+F35-G35)</f>
        <v/>
      </c>
    </row>
    <row r="36">
      <c r="A36" s="16" t="n"/>
      <c r="B36" s="15" t="n"/>
      <c r="C36" s="15" t="n"/>
      <c r="D36" s="14" t="n"/>
      <c r="E36" s="15" t="n"/>
      <c r="F36" s="17" t="n"/>
      <c r="G36" s="17" t="n"/>
      <c r="H36" s="18">
        <f>IF(A36="","",H35+F36-G36)</f>
        <v/>
      </c>
    </row>
    <row r="37">
      <c r="A37" s="16" t="n"/>
      <c r="B37" s="15" t="n"/>
      <c r="C37" s="15" t="n"/>
      <c r="D37" s="14" t="n"/>
      <c r="E37" s="15" t="n"/>
      <c r="F37" s="17" t="n"/>
      <c r="G37" s="17" t="n"/>
      <c r="H37" s="18">
        <f>IF(A37="","",H36+F37-G37)</f>
        <v/>
      </c>
    </row>
    <row r="38">
      <c r="A38" s="16" t="n"/>
      <c r="B38" s="15" t="n"/>
      <c r="C38" s="15" t="n"/>
      <c r="D38" s="14" t="n"/>
      <c r="E38" s="15" t="n"/>
      <c r="F38" s="17" t="n"/>
      <c r="G38" s="17" t="n"/>
      <c r="H38" s="18">
        <f>IF(A38="","",H37+F38-G38)</f>
        <v/>
      </c>
    </row>
    <row r="39">
      <c r="A39" s="16" t="n"/>
      <c r="B39" s="15" t="n"/>
      <c r="C39" s="15" t="n"/>
      <c r="D39" s="14" t="n"/>
      <c r="E39" s="15" t="n"/>
      <c r="F39" s="17" t="n"/>
      <c r="G39" s="17" t="n"/>
      <c r="H39" s="18">
        <f>IF(A39="","",H38+F39-G39)</f>
        <v/>
      </c>
    </row>
    <row r="40">
      <c r="A40" s="16" t="n"/>
      <c r="B40" s="15" t="n"/>
      <c r="C40" s="15" t="n"/>
      <c r="D40" s="14" t="n"/>
      <c r="E40" s="15" t="n"/>
      <c r="F40" s="17" t="n"/>
      <c r="G40" s="17" t="n"/>
      <c r="H40" s="18">
        <f>IF(A40="","",H39+F40-G40)</f>
        <v/>
      </c>
    </row>
    <row r="41">
      <c r="A41" s="16" t="n"/>
      <c r="B41" s="15" t="n"/>
      <c r="C41" s="15" t="n"/>
      <c r="D41" s="14" t="n"/>
      <c r="E41" s="15" t="n"/>
      <c r="F41" s="17" t="n"/>
      <c r="G41" s="17" t="n"/>
      <c r="H41" s="18">
        <f>IF(A41="","",H40+F41-G41)</f>
        <v/>
      </c>
    </row>
    <row r="42">
      <c r="A42" s="16" t="n"/>
      <c r="B42" s="15" t="n"/>
      <c r="C42" s="15" t="n"/>
      <c r="D42" s="14" t="n"/>
      <c r="E42" s="15" t="n"/>
      <c r="F42" s="17" t="n"/>
      <c r="G42" s="17" t="n"/>
      <c r="H42" s="18">
        <f>IF(A42="","",H41+F42-G42)</f>
        <v/>
      </c>
    </row>
    <row r="43">
      <c r="A43" s="16" t="n"/>
      <c r="B43" s="15" t="n"/>
      <c r="C43" s="15" t="n"/>
      <c r="D43" s="14" t="n"/>
      <c r="E43" s="15" t="n"/>
      <c r="F43" s="17" t="n"/>
      <c r="G43" s="17" t="n"/>
      <c r="H43" s="18">
        <f>IF(A43="","",H42+F43-G43)</f>
        <v/>
      </c>
    </row>
    <row r="44">
      <c r="A44" s="16" t="n"/>
      <c r="B44" s="15" t="n"/>
      <c r="C44" s="15" t="n"/>
      <c r="D44" s="14" t="n"/>
      <c r="E44" s="15" t="n"/>
      <c r="F44" s="17" t="n"/>
      <c r="G44" s="17" t="n"/>
      <c r="H44" s="18">
        <f>IF(A44="","",H43+F44-G44)</f>
        <v/>
      </c>
    </row>
    <row r="45">
      <c r="A45" s="16" t="n"/>
      <c r="B45" s="15" t="n"/>
      <c r="C45" s="15" t="n"/>
      <c r="D45" s="14" t="n"/>
      <c r="E45" s="15" t="n"/>
      <c r="F45" s="17" t="n"/>
      <c r="G45" s="17" t="n"/>
      <c r="H45" s="18">
        <f>IF(A45="","",H44+F45-G45)</f>
        <v/>
      </c>
    </row>
    <row r="46">
      <c r="A46" s="16" t="n"/>
      <c r="B46" s="15" t="n"/>
      <c r="C46" s="15" t="n"/>
      <c r="D46" s="14" t="n"/>
      <c r="E46" s="15" t="n"/>
      <c r="F46" s="17" t="n"/>
      <c r="G46" s="17" t="n"/>
      <c r="H46" s="18">
        <f>IF(A46="","",H45+F46-G46)</f>
        <v/>
      </c>
    </row>
    <row r="47">
      <c r="A47" s="16" t="n"/>
      <c r="B47" s="15" t="n"/>
      <c r="C47" s="15" t="n"/>
      <c r="D47" s="14" t="n"/>
      <c r="E47" s="15" t="n"/>
      <c r="F47" s="17" t="n"/>
      <c r="G47" s="17" t="n"/>
      <c r="H47" s="18">
        <f>IF(A47="","",H46+F47-G47)</f>
        <v/>
      </c>
    </row>
    <row r="48">
      <c r="A48" s="16" t="n"/>
      <c r="B48" s="15" t="n"/>
      <c r="C48" s="15" t="n"/>
      <c r="D48" s="14" t="n"/>
      <c r="E48" s="15" t="n"/>
      <c r="F48" s="17" t="n"/>
      <c r="G48" s="17" t="n"/>
      <c r="H48" s="18">
        <f>IF(A48="","",H47+F48-G48)</f>
        <v/>
      </c>
    </row>
    <row r="49">
      <c r="A49" s="16" t="n"/>
      <c r="B49" s="15" t="n"/>
      <c r="C49" s="15" t="n"/>
      <c r="D49" s="14" t="n"/>
      <c r="E49" s="15" t="n"/>
      <c r="F49" s="17" t="n"/>
      <c r="G49" s="17" t="n"/>
      <c r="H49" s="18">
        <f>IF(A49="","",H48+F49-G49)</f>
        <v/>
      </c>
    </row>
    <row r="50">
      <c r="A50" s="16" t="n"/>
      <c r="B50" s="15" t="n"/>
      <c r="C50" s="15" t="n"/>
      <c r="D50" s="14" t="n"/>
      <c r="E50" s="15" t="n"/>
      <c r="F50" s="17" t="n"/>
      <c r="G50" s="17" t="n"/>
      <c r="H50" s="18">
        <f>IF(A50="","",H49+F50-G50)</f>
        <v/>
      </c>
    </row>
    <row r="51">
      <c r="A51" s="16" t="n"/>
      <c r="B51" s="15" t="n"/>
      <c r="C51" s="15" t="n"/>
      <c r="D51" s="14" t="n"/>
      <c r="E51" s="15" t="n"/>
      <c r="F51" s="17" t="n"/>
      <c r="G51" s="17" t="n"/>
      <c r="H51" s="18">
        <f>IF(A51="","",H50+F51-G51)</f>
        <v/>
      </c>
    </row>
    <row r="52">
      <c r="A52" s="16" t="n"/>
      <c r="B52" s="15" t="n"/>
      <c r="C52" s="15" t="n"/>
      <c r="D52" s="14" t="n"/>
      <c r="E52" s="15" t="n"/>
      <c r="F52" s="17" t="n"/>
      <c r="G52" s="17" t="n"/>
      <c r="H52" s="18">
        <f>IF(A52="","",H51+F52-G52)</f>
        <v/>
      </c>
    </row>
    <row r="53">
      <c r="A53" s="16" t="n"/>
      <c r="B53" s="15" t="n"/>
      <c r="C53" s="15" t="n"/>
      <c r="D53" s="14" t="n"/>
      <c r="E53" s="15" t="n"/>
      <c r="F53" s="17" t="n"/>
      <c r="G53" s="17" t="n"/>
      <c r="H53" s="18">
        <f>IF(A53="","",H52+F53-G53)</f>
        <v/>
      </c>
    </row>
    <row r="54">
      <c r="A54" s="16" t="n"/>
      <c r="B54" s="15" t="n"/>
      <c r="C54" s="15" t="n"/>
      <c r="D54" s="14" t="n"/>
      <c r="E54" s="15" t="n"/>
      <c r="F54" s="17" t="n"/>
      <c r="G54" s="17" t="n"/>
      <c r="H54" s="18">
        <f>IF(A54="","",H53+F54-G54)</f>
        <v/>
      </c>
    </row>
    <row r="55">
      <c r="A55" s="16" t="n"/>
      <c r="B55" s="15" t="n"/>
      <c r="C55" s="15" t="n"/>
      <c r="D55" s="14" t="n"/>
      <c r="E55" s="15" t="n"/>
      <c r="F55" s="17" t="n"/>
      <c r="G55" s="17" t="n"/>
      <c r="H55" s="18">
        <f>IF(A55="","",H54+F55-G55)</f>
        <v/>
      </c>
    </row>
    <row r="56">
      <c r="A56" s="16" t="n"/>
      <c r="B56" s="15" t="n"/>
      <c r="C56" s="15" t="n"/>
      <c r="D56" s="14" t="n"/>
      <c r="E56" s="15" t="n"/>
      <c r="F56" s="17" t="n"/>
      <c r="G56" s="17" t="n"/>
      <c r="H56" s="18">
        <f>IF(A56="","",H55+F56-G56)</f>
        <v/>
      </c>
    </row>
    <row r="57">
      <c r="A57" s="16" t="n"/>
      <c r="B57" s="15" t="n"/>
      <c r="C57" s="15" t="n"/>
      <c r="D57" s="14" t="n"/>
      <c r="E57" s="15" t="n"/>
      <c r="F57" s="17" t="n"/>
      <c r="G57" s="17" t="n"/>
      <c r="H57" s="18">
        <f>IF(A57="","",H56+F57-G57)</f>
        <v/>
      </c>
    </row>
    <row r="58">
      <c r="A58" s="16" t="n"/>
      <c r="B58" s="15" t="n"/>
      <c r="C58" s="15" t="n"/>
      <c r="D58" s="14" t="n"/>
      <c r="E58" s="15" t="n"/>
      <c r="F58" s="17" t="n"/>
      <c r="G58" s="17" t="n"/>
      <c r="H58" s="18">
        <f>IF(A58="","",H57+F58-G58)</f>
        <v/>
      </c>
    </row>
    <row r="59">
      <c r="A59" s="16" t="n"/>
      <c r="B59" s="15" t="n"/>
      <c r="C59" s="15" t="n"/>
      <c r="D59" s="14" t="n"/>
      <c r="E59" s="15" t="n"/>
      <c r="F59" s="17" t="n"/>
      <c r="G59" s="17" t="n"/>
      <c r="H59" s="18">
        <f>IF(A59="","",H58+F59-G59)</f>
        <v/>
      </c>
    </row>
    <row r="60">
      <c r="A60" s="16" t="n"/>
      <c r="B60" s="15" t="n"/>
      <c r="C60" s="15" t="n"/>
      <c r="D60" s="14" t="n"/>
      <c r="E60" s="15" t="n"/>
      <c r="F60" s="17" t="n"/>
      <c r="G60" s="17" t="n"/>
      <c r="H60" s="18">
        <f>IF(A60="","",H59+F60-G60)</f>
        <v/>
      </c>
    </row>
    <row r="61">
      <c r="A61" s="16" t="n"/>
      <c r="B61" s="15" t="n"/>
      <c r="C61" s="15" t="n"/>
      <c r="D61" s="14" t="n"/>
      <c r="E61" s="15" t="n"/>
      <c r="F61" s="17" t="n"/>
      <c r="G61" s="17" t="n"/>
      <c r="H61" s="18">
        <f>IF(A61="","",H60+F61-G61)</f>
        <v/>
      </c>
    </row>
    <row r="62">
      <c r="A62" s="16" t="n"/>
      <c r="B62" s="15" t="n"/>
      <c r="C62" s="15" t="n"/>
      <c r="D62" s="14" t="n"/>
      <c r="E62" s="15" t="n"/>
      <c r="F62" s="17" t="n"/>
      <c r="G62" s="17" t="n"/>
      <c r="H62" s="18">
        <f>IF(A62="","",H61+F62-G62)</f>
        <v/>
      </c>
    </row>
    <row r="63">
      <c r="A63" s="16" t="n"/>
      <c r="B63" s="15" t="n"/>
      <c r="C63" s="15" t="n"/>
      <c r="D63" s="14" t="n"/>
      <c r="E63" s="15" t="n"/>
      <c r="F63" s="17" t="n"/>
      <c r="G63" s="17" t="n"/>
      <c r="H63" s="18">
        <f>IF(A63="","",H62+F63-G63)</f>
        <v/>
      </c>
    </row>
    <row r="64">
      <c r="A64" s="16" t="n"/>
      <c r="B64" s="15" t="n"/>
      <c r="C64" s="15" t="n"/>
      <c r="D64" s="14" t="n"/>
      <c r="E64" s="15" t="n"/>
      <c r="F64" s="17" t="n"/>
      <c r="G64" s="17" t="n"/>
      <c r="H64" s="18">
        <f>IF(A64="","",H63+F64-G64)</f>
        <v/>
      </c>
    </row>
    <row r="65">
      <c r="A65" s="16" t="n"/>
      <c r="B65" s="15" t="n"/>
      <c r="C65" s="15" t="n"/>
      <c r="D65" s="14" t="n"/>
      <c r="E65" s="15" t="n"/>
      <c r="F65" s="17" t="n"/>
      <c r="G65" s="17" t="n"/>
      <c r="H65" s="18">
        <f>IF(A65="","",H64+F65-G65)</f>
        <v/>
      </c>
    </row>
    <row r="66">
      <c r="A66" s="16" t="n"/>
      <c r="B66" s="15" t="n"/>
      <c r="C66" s="15" t="n"/>
      <c r="D66" s="14" t="n"/>
      <c r="E66" s="15" t="n"/>
      <c r="F66" s="17" t="n"/>
      <c r="G66" s="17" t="n"/>
      <c r="H66" s="18">
        <f>IF(A66="","",H65+F66-G66)</f>
        <v/>
      </c>
    </row>
    <row r="67">
      <c r="A67" s="16" t="n"/>
      <c r="B67" s="15" t="n"/>
      <c r="C67" s="15" t="n"/>
      <c r="D67" s="14" t="n"/>
      <c r="E67" s="15" t="n"/>
      <c r="F67" s="17" t="n"/>
      <c r="G67" s="17" t="n"/>
      <c r="H67" s="18">
        <f>IF(A67="","",H66+F67-G67)</f>
        <v/>
      </c>
    </row>
    <row r="68">
      <c r="A68" s="16" t="n"/>
      <c r="B68" s="15" t="n"/>
      <c r="C68" s="15" t="n"/>
      <c r="D68" s="14" t="n"/>
      <c r="E68" s="15" t="n"/>
      <c r="F68" s="17" t="n"/>
      <c r="G68" s="17" t="n"/>
      <c r="H68" s="18">
        <f>IF(A68="","",H67+F68-G68)</f>
        <v/>
      </c>
    </row>
    <row r="69">
      <c r="A69" s="16" t="n"/>
      <c r="B69" s="15" t="n"/>
      <c r="C69" s="15" t="n"/>
      <c r="D69" s="14" t="n"/>
      <c r="E69" s="15" t="n"/>
      <c r="F69" s="17" t="n"/>
      <c r="G69" s="17" t="n"/>
      <c r="H69" s="18">
        <f>IF(A69="","",H68+F69-G69)</f>
        <v/>
      </c>
    </row>
    <row r="70">
      <c r="A70" s="16" t="n"/>
      <c r="B70" s="15" t="n"/>
      <c r="C70" s="15" t="n"/>
      <c r="D70" s="14" t="n"/>
      <c r="E70" s="15" t="n"/>
      <c r="F70" s="17" t="n"/>
      <c r="G70" s="17" t="n"/>
      <c r="H70" s="18">
        <f>IF(A70="","",H69+F70-G70)</f>
        <v/>
      </c>
    </row>
    <row r="71">
      <c r="A71" s="16" t="n"/>
      <c r="B71" s="15" t="n"/>
      <c r="C71" s="15" t="n"/>
      <c r="D71" s="14" t="n"/>
      <c r="E71" s="15" t="n"/>
      <c r="F71" s="17" t="n"/>
      <c r="G71" s="17" t="n"/>
      <c r="H71" s="18">
        <f>IF(A71="","",H70+F71-G71)</f>
        <v/>
      </c>
    </row>
    <row r="72">
      <c r="A72" s="16" t="n"/>
      <c r="B72" s="15" t="n"/>
      <c r="C72" s="15" t="n"/>
      <c r="D72" s="14" t="n"/>
      <c r="E72" s="15" t="n"/>
      <c r="F72" s="17" t="n"/>
      <c r="G72" s="17" t="n"/>
      <c r="H72" s="18">
        <f>IF(A72="","",H71+F72-G72)</f>
        <v/>
      </c>
    </row>
    <row r="73">
      <c r="A73" s="16" t="n"/>
      <c r="B73" s="15" t="n"/>
      <c r="C73" s="15" t="n"/>
      <c r="D73" s="14" t="n"/>
      <c r="E73" s="15" t="n"/>
      <c r="F73" s="17" t="n"/>
      <c r="G73" s="17" t="n"/>
      <c r="H73" s="18">
        <f>IF(A73="","",H72+F73-G73)</f>
        <v/>
      </c>
    </row>
    <row r="74">
      <c r="A74" s="16" t="n"/>
      <c r="B74" s="15" t="n"/>
      <c r="C74" s="15" t="n"/>
      <c r="D74" s="14" t="n"/>
      <c r="E74" s="15" t="n"/>
      <c r="F74" s="17" t="n"/>
      <c r="G74" s="17" t="n"/>
      <c r="H74" s="18">
        <f>IF(A74="","",H73+F74-G74)</f>
        <v/>
      </c>
    </row>
    <row r="75">
      <c r="A75" s="16" t="n"/>
      <c r="B75" s="15" t="n"/>
      <c r="C75" s="15" t="n"/>
      <c r="D75" s="14" t="n"/>
      <c r="E75" s="15" t="n"/>
      <c r="F75" s="17" t="n"/>
      <c r="G75" s="17" t="n"/>
      <c r="H75" s="18">
        <f>IF(A75="","",H74+F75-G75)</f>
        <v/>
      </c>
    </row>
    <row r="76">
      <c r="A76" s="16" t="n"/>
      <c r="B76" s="15" t="n"/>
      <c r="C76" s="15" t="n"/>
      <c r="D76" s="14" t="n"/>
      <c r="E76" s="15" t="n"/>
      <c r="F76" s="17" t="n"/>
      <c r="G76" s="17" t="n"/>
      <c r="H76" s="18">
        <f>IF(A76="","",H75+F76-G76)</f>
        <v/>
      </c>
    </row>
    <row r="77">
      <c r="A77" s="16" t="n"/>
      <c r="B77" s="15" t="n"/>
      <c r="C77" s="15" t="n"/>
      <c r="D77" s="14" t="n"/>
      <c r="E77" s="15" t="n"/>
      <c r="F77" s="17" t="n"/>
      <c r="G77" s="17" t="n"/>
      <c r="H77" s="18">
        <f>IF(A77="","",H76+F77-G77)</f>
        <v/>
      </c>
    </row>
    <row r="78">
      <c r="A78" s="16" t="n"/>
      <c r="B78" s="15" t="n"/>
      <c r="C78" s="15" t="n"/>
      <c r="D78" s="14" t="n"/>
      <c r="E78" s="15" t="n"/>
      <c r="F78" s="17" t="n"/>
      <c r="G78" s="17" t="n"/>
      <c r="H78" s="18">
        <f>IF(A78="","",H77+F78-G78)</f>
        <v/>
      </c>
    </row>
    <row r="79">
      <c r="A79" s="16" t="n"/>
      <c r="B79" s="15" t="n"/>
      <c r="C79" s="15" t="n"/>
      <c r="D79" s="14" t="n"/>
      <c r="E79" s="15" t="n"/>
      <c r="F79" s="17" t="n"/>
      <c r="G79" s="17" t="n"/>
      <c r="H79" s="18">
        <f>IF(A79="","",H78+F79-G79)</f>
        <v/>
      </c>
    </row>
    <row r="80">
      <c r="A80" s="16" t="n"/>
      <c r="B80" s="15" t="n"/>
      <c r="C80" s="15" t="n"/>
      <c r="D80" s="14" t="n"/>
      <c r="E80" s="15" t="n"/>
      <c r="F80" s="17" t="n"/>
      <c r="G80" s="17" t="n"/>
      <c r="H80" s="18">
        <f>IF(A80="","",H79+F80-G80)</f>
        <v/>
      </c>
    </row>
    <row r="81">
      <c r="A81" s="16" t="n"/>
      <c r="B81" s="15" t="n"/>
      <c r="C81" s="15" t="n"/>
      <c r="D81" s="14" t="n"/>
      <c r="E81" s="15" t="n"/>
      <c r="F81" s="17" t="n"/>
      <c r="G81" s="17" t="n"/>
      <c r="H81" s="18">
        <f>IF(A81="","",H80+F81-G81)</f>
        <v/>
      </c>
    </row>
    <row r="82">
      <c r="A82" s="16" t="n"/>
      <c r="B82" s="15" t="n"/>
      <c r="C82" s="15" t="n"/>
      <c r="D82" s="14" t="n"/>
      <c r="E82" s="15" t="n"/>
      <c r="F82" s="17" t="n"/>
      <c r="G82" s="17" t="n"/>
      <c r="H82" s="18">
        <f>IF(A82="","",H81+F82-G82)</f>
        <v/>
      </c>
    </row>
    <row r="83">
      <c r="A83" s="16" t="n"/>
      <c r="B83" s="15" t="n"/>
      <c r="C83" s="15" t="n"/>
      <c r="D83" s="14" t="n"/>
      <c r="E83" s="15" t="n"/>
      <c r="F83" s="17" t="n"/>
      <c r="G83" s="17" t="n"/>
      <c r="H83" s="18">
        <f>IF(A83="","",H82+F83-G83)</f>
        <v/>
      </c>
    </row>
    <row r="84">
      <c r="A84" s="16" t="n"/>
      <c r="B84" s="15" t="n"/>
      <c r="C84" s="15" t="n"/>
      <c r="D84" s="14" t="n"/>
      <c r="E84" s="15" t="n"/>
      <c r="F84" s="17" t="n"/>
      <c r="G84" s="17" t="n"/>
      <c r="H84" s="18">
        <f>IF(A84="","",H83+F84-G84)</f>
        <v/>
      </c>
    </row>
    <row r="85">
      <c r="A85" s="16" t="n"/>
      <c r="B85" s="15" t="n"/>
      <c r="C85" s="15" t="n"/>
      <c r="D85" s="14" t="n"/>
      <c r="E85" s="15" t="n"/>
      <c r="F85" s="17" t="n"/>
      <c r="G85" s="17" t="n"/>
      <c r="H85" s="18">
        <f>IF(A85="","",H84+F85-G85)</f>
        <v/>
      </c>
    </row>
    <row r="86">
      <c r="A86" s="16" t="n"/>
      <c r="B86" s="15" t="n"/>
      <c r="C86" s="15" t="n"/>
      <c r="D86" s="14" t="n"/>
      <c r="E86" s="15" t="n"/>
      <c r="F86" s="17" t="n"/>
      <c r="G86" s="17" t="n"/>
      <c r="H86" s="18">
        <f>IF(A86="","",H85+F86-G86)</f>
        <v/>
      </c>
    </row>
    <row r="87">
      <c r="A87" s="16" t="n"/>
      <c r="B87" s="15" t="n"/>
      <c r="C87" s="15" t="n"/>
      <c r="D87" s="14" t="n"/>
      <c r="E87" s="15" t="n"/>
      <c r="F87" s="17" t="n"/>
      <c r="G87" s="17" t="n"/>
      <c r="H87" s="18">
        <f>IF(A87="","",H86+F87-G87)</f>
        <v/>
      </c>
    </row>
    <row r="88">
      <c r="A88" s="16" t="n"/>
      <c r="B88" s="15" t="n"/>
      <c r="C88" s="15" t="n"/>
      <c r="D88" s="14" t="n"/>
      <c r="E88" s="15" t="n"/>
      <c r="F88" s="17" t="n"/>
      <c r="G88" s="17" t="n"/>
      <c r="H88" s="18">
        <f>IF(A88="","",H87+F88-G88)</f>
        <v/>
      </c>
    </row>
    <row r="89">
      <c r="A89" s="16" t="n"/>
      <c r="B89" s="15" t="n"/>
      <c r="C89" s="15" t="n"/>
      <c r="D89" s="14" t="n"/>
      <c r="E89" s="15" t="n"/>
      <c r="F89" s="17" t="n"/>
      <c r="G89" s="17" t="n"/>
      <c r="H89" s="18">
        <f>IF(A89="","",H88+F89-G89)</f>
        <v/>
      </c>
    </row>
    <row r="90">
      <c r="A90" s="16" t="n"/>
      <c r="B90" s="15" t="n"/>
      <c r="C90" s="15" t="n"/>
      <c r="D90" s="14" t="n"/>
      <c r="E90" s="15" t="n"/>
      <c r="F90" s="17" t="n"/>
      <c r="G90" s="17" t="n"/>
      <c r="H90" s="18">
        <f>IF(A90="","",H89+F90-G90)</f>
        <v/>
      </c>
    </row>
    <row r="91">
      <c r="A91" s="16" t="n"/>
      <c r="B91" s="15" t="n"/>
      <c r="C91" s="15" t="n"/>
      <c r="D91" s="14" t="n"/>
      <c r="E91" s="15" t="n"/>
      <c r="F91" s="17" t="n"/>
      <c r="G91" s="17" t="n"/>
      <c r="H91" s="18">
        <f>IF(A91="","",H90+F91-G91)</f>
        <v/>
      </c>
    </row>
    <row r="92">
      <c r="A92" s="16" t="n"/>
      <c r="B92" s="15" t="n"/>
      <c r="C92" s="15" t="n"/>
      <c r="D92" s="14" t="n"/>
      <c r="E92" s="15" t="n"/>
      <c r="F92" s="17" t="n"/>
      <c r="G92" s="17" t="n"/>
      <c r="H92" s="18">
        <f>IF(A92="","",H91+F92-G92)</f>
        <v/>
      </c>
    </row>
    <row r="93">
      <c r="A93" s="16" t="n"/>
      <c r="B93" s="15" t="n"/>
      <c r="C93" s="15" t="n"/>
      <c r="D93" s="14" t="n"/>
      <c r="E93" s="15" t="n"/>
      <c r="F93" s="17" t="n"/>
      <c r="G93" s="17" t="n"/>
      <c r="H93" s="18">
        <f>IF(A93="","",H92+F93-G93)</f>
        <v/>
      </c>
    </row>
    <row r="94">
      <c r="A94" s="16" t="n"/>
      <c r="B94" s="15" t="n"/>
      <c r="C94" s="15" t="n"/>
      <c r="D94" s="14" t="n"/>
      <c r="E94" s="15" t="n"/>
      <c r="F94" s="17" t="n"/>
      <c r="G94" s="17" t="n"/>
      <c r="H94" s="18">
        <f>IF(A94="","",H93+F94-G94)</f>
        <v/>
      </c>
    </row>
    <row r="95">
      <c r="A95" s="16" t="n"/>
      <c r="B95" s="15" t="n"/>
      <c r="C95" s="15" t="n"/>
      <c r="D95" s="14" t="n"/>
      <c r="E95" s="15" t="n"/>
      <c r="F95" s="17" t="n"/>
      <c r="G95" s="17" t="n"/>
      <c r="H95" s="18">
        <f>IF(A95="","",H94+F95-G95)</f>
        <v/>
      </c>
    </row>
    <row r="96">
      <c r="A96" s="16" t="n"/>
      <c r="B96" s="15" t="n"/>
      <c r="C96" s="15" t="n"/>
      <c r="D96" s="14" t="n"/>
      <c r="E96" s="15" t="n"/>
      <c r="F96" s="17" t="n"/>
      <c r="G96" s="17" t="n"/>
      <c r="H96" s="18">
        <f>IF(A96="","",H95+F96-G96)</f>
        <v/>
      </c>
    </row>
    <row r="97">
      <c r="A97" s="16" t="n"/>
      <c r="B97" s="15" t="n"/>
      <c r="C97" s="15" t="n"/>
      <c r="D97" s="14" t="n"/>
      <c r="E97" s="15" t="n"/>
      <c r="F97" s="17" t="n"/>
      <c r="G97" s="17" t="n"/>
      <c r="H97" s="18">
        <f>IF(A97="","",H96+F97-G97)</f>
        <v/>
      </c>
    </row>
    <row r="98">
      <c r="A98" s="16" t="n"/>
      <c r="B98" s="15" t="n"/>
      <c r="C98" s="15" t="n"/>
      <c r="D98" s="14" t="n"/>
      <c r="E98" s="15" t="n"/>
      <c r="F98" s="17" t="n"/>
      <c r="G98" s="17" t="n"/>
      <c r="H98" s="18">
        <f>IF(A98="","",H97+F98-G98)</f>
        <v/>
      </c>
    </row>
    <row r="99">
      <c r="A99" s="16" t="n"/>
      <c r="B99" s="15" t="n"/>
      <c r="C99" s="15" t="n"/>
      <c r="D99" s="14" t="n"/>
      <c r="E99" s="15" t="n"/>
      <c r="F99" s="17" t="n"/>
      <c r="G99" s="17" t="n"/>
      <c r="H99" s="18">
        <f>IF(A99="","",H98+F99-G99)</f>
        <v/>
      </c>
    </row>
    <row r="100">
      <c r="A100" s="16" t="n"/>
      <c r="B100" s="15" t="n"/>
      <c r="C100" s="15" t="n"/>
      <c r="D100" s="14" t="n"/>
      <c r="E100" s="15" t="n"/>
      <c r="F100" s="17" t="n"/>
      <c r="G100" s="17" t="n"/>
      <c r="H100" s="18">
        <f>IF(A100="","",H99+F100-G100)</f>
        <v/>
      </c>
    </row>
    <row r="101">
      <c r="A101" s="16" t="n"/>
      <c r="B101" s="15" t="n"/>
      <c r="C101" s="15" t="n"/>
      <c r="D101" s="14" t="n"/>
      <c r="E101" s="15" t="n"/>
      <c r="F101" s="17" t="n"/>
      <c r="G101" s="17" t="n"/>
      <c r="H101" s="18">
        <f>IF(A101="","",H100+F101-G101)</f>
        <v/>
      </c>
    </row>
    <row r="102">
      <c r="A102" s="16" t="n"/>
      <c r="B102" s="15" t="n"/>
      <c r="C102" s="15" t="n"/>
      <c r="D102" s="14" t="n"/>
      <c r="E102" s="15" t="n"/>
      <c r="F102" s="17" t="n"/>
      <c r="G102" s="17" t="n"/>
      <c r="H102" s="18">
        <f>IF(A102="","",H101+F102-G102)</f>
        <v/>
      </c>
    </row>
    <row r="103">
      <c r="A103" s="16" t="n"/>
      <c r="B103" s="15" t="n"/>
      <c r="C103" s="15" t="n"/>
      <c r="D103" s="14" t="n"/>
      <c r="E103" s="15" t="n"/>
      <c r="F103" s="17" t="n"/>
      <c r="G103" s="17" t="n"/>
      <c r="H103" s="18">
        <f>IF(A103="","",H102+F103-G103)</f>
        <v/>
      </c>
    </row>
    <row r="104">
      <c r="A104" s="16" t="n"/>
      <c r="B104" s="15" t="n"/>
      <c r="C104" s="15" t="n"/>
      <c r="D104" s="14" t="n"/>
      <c r="E104" s="15" t="n"/>
      <c r="F104" s="17" t="n"/>
      <c r="G104" s="17" t="n"/>
      <c r="H104" s="18">
        <f>IF(A104="","",H103+F104-G104)</f>
        <v/>
      </c>
    </row>
    <row r="105">
      <c r="A105" s="16" t="n"/>
      <c r="B105" s="15" t="n"/>
      <c r="C105" s="15" t="n"/>
      <c r="D105" s="14" t="n"/>
      <c r="E105" s="15" t="n"/>
      <c r="F105" s="17" t="n"/>
      <c r="G105" s="17" t="n"/>
      <c r="H105" s="18">
        <f>IF(A105="","",H104+F105-G105)</f>
        <v/>
      </c>
    </row>
    <row r="106">
      <c r="A106" s="16" t="n"/>
      <c r="B106" s="15" t="n"/>
      <c r="C106" s="15" t="n"/>
      <c r="D106" s="14" t="n"/>
      <c r="E106" s="15" t="n"/>
      <c r="F106" s="17" t="n"/>
      <c r="G106" s="17" t="n"/>
      <c r="H106" s="18">
        <f>IF(A106="","",H105+F106-G106)</f>
        <v/>
      </c>
    </row>
    <row r="107">
      <c r="A107" s="16" t="n"/>
      <c r="B107" s="15" t="n"/>
      <c r="C107" s="15" t="n"/>
      <c r="D107" s="14" t="n"/>
      <c r="E107" s="15" t="n"/>
      <c r="F107" s="17" t="n"/>
      <c r="G107" s="17" t="n"/>
      <c r="H107" s="18">
        <f>IF(A107="","",H106+F107-G107)</f>
        <v/>
      </c>
    </row>
    <row r="108">
      <c r="A108" s="16" t="n"/>
      <c r="B108" s="15" t="n"/>
      <c r="C108" s="15" t="n"/>
      <c r="D108" s="14" t="n"/>
      <c r="E108" s="15" t="n"/>
      <c r="F108" s="17" t="n"/>
      <c r="G108" s="17" t="n"/>
      <c r="H108" s="18">
        <f>IF(A108="","",H107+F108-G108)</f>
        <v/>
      </c>
    </row>
    <row r="109">
      <c r="A109" s="16" t="n"/>
      <c r="B109" s="15" t="n"/>
      <c r="C109" s="15" t="n"/>
      <c r="D109" s="14" t="n"/>
      <c r="E109" s="15" t="n"/>
      <c r="F109" s="17" t="n"/>
      <c r="G109" s="17" t="n"/>
      <c r="H109" s="18">
        <f>IF(A109="","",H108+F109-G109)</f>
        <v/>
      </c>
    </row>
    <row r="110">
      <c r="A110" s="16" t="n"/>
      <c r="B110" s="15" t="n"/>
      <c r="C110" s="15" t="n"/>
      <c r="D110" s="14" t="n"/>
      <c r="E110" s="15" t="n"/>
      <c r="F110" s="17" t="n"/>
      <c r="G110" s="17" t="n"/>
      <c r="H110" s="18">
        <f>IF(A110="","",H109+F110-G110)</f>
        <v/>
      </c>
    </row>
    <row r="111">
      <c r="A111" s="16" t="n"/>
      <c r="B111" s="15" t="n"/>
      <c r="C111" s="15" t="n"/>
      <c r="D111" s="14" t="n"/>
      <c r="E111" s="15" t="n"/>
      <c r="F111" s="17" t="n"/>
      <c r="G111" s="17" t="n"/>
      <c r="H111" s="18">
        <f>IF(A111="","",H110+F111-G111)</f>
        <v/>
      </c>
    </row>
    <row r="112">
      <c r="A112" s="16" t="n"/>
      <c r="B112" s="15" t="n"/>
      <c r="C112" s="15" t="n"/>
      <c r="D112" s="14" t="n"/>
      <c r="E112" s="15" t="n"/>
      <c r="F112" s="17" t="n"/>
      <c r="G112" s="17" t="n"/>
      <c r="H112" s="18">
        <f>IF(A112="","",H111+F112-G112)</f>
        <v/>
      </c>
    </row>
    <row r="113">
      <c r="A113" s="16" t="n"/>
      <c r="B113" s="15" t="n"/>
      <c r="C113" s="15" t="n"/>
      <c r="D113" s="14" t="n"/>
      <c r="E113" s="15" t="n"/>
      <c r="F113" s="17" t="n"/>
      <c r="G113" s="17" t="n"/>
      <c r="H113" s="18">
        <f>IF(A113="","",H112+F113-G113)</f>
        <v/>
      </c>
    </row>
    <row r="114">
      <c r="A114" s="16" t="n"/>
      <c r="B114" s="15" t="n"/>
      <c r="C114" s="15" t="n"/>
      <c r="D114" s="14" t="n"/>
      <c r="E114" s="15" t="n"/>
      <c r="F114" s="17" t="n"/>
      <c r="G114" s="17" t="n"/>
      <c r="H114" s="18">
        <f>IF(A114="","",H113+F114-G114)</f>
        <v/>
      </c>
    </row>
    <row r="115">
      <c r="A115" s="16" t="n"/>
      <c r="B115" s="15" t="n"/>
      <c r="C115" s="15" t="n"/>
      <c r="D115" s="14" t="n"/>
      <c r="E115" s="15" t="n"/>
      <c r="F115" s="17" t="n"/>
      <c r="G115" s="17" t="n"/>
      <c r="H115" s="18">
        <f>IF(A115="","",H114+F115-G115)</f>
        <v/>
      </c>
    </row>
    <row r="116">
      <c r="A116" s="16" t="n"/>
      <c r="B116" s="15" t="n"/>
      <c r="C116" s="15" t="n"/>
      <c r="D116" s="14" t="n"/>
      <c r="E116" s="15" t="n"/>
      <c r="F116" s="17" t="n"/>
      <c r="G116" s="17" t="n"/>
      <c r="H116" s="18">
        <f>IF(A116="","",H115+F116-G116)</f>
        <v/>
      </c>
    </row>
    <row r="117">
      <c r="A117" s="16" t="n"/>
      <c r="B117" s="15" t="n"/>
      <c r="C117" s="15" t="n"/>
      <c r="D117" s="14" t="n"/>
      <c r="E117" s="15" t="n"/>
      <c r="F117" s="17" t="n"/>
      <c r="G117" s="17" t="n"/>
      <c r="H117" s="18">
        <f>IF(A117="","",H116+F117-G117)</f>
        <v/>
      </c>
    </row>
    <row r="118">
      <c r="A118" s="16" t="n"/>
      <c r="B118" s="15" t="n"/>
      <c r="C118" s="15" t="n"/>
      <c r="D118" s="14" t="n"/>
      <c r="E118" s="15" t="n"/>
      <c r="F118" s="17" t="n"/>
      <c r="G118" s="17" t="n"/>
      <c r="H118" s="18">
        <f>IF(A118="","",H117+F118-G118)</f>
        <v/>
      </c>
    </row>
    <row r="119">
      <c r="A119" s="16" t="n"/>
      <c r="B119" s="15" t="n"/>
      <c r="C119" s="15" t="n"/>
      <c r="D119" s="14" t="n"/>
      <c r="E119" s="15" t="n"/>
      <c r="F119" s="17" t="n"/>
      <c r="G119" s="17" t="n"/>
      <c r="H119" s="18">
        <f>IF(A119="","",H118+F119-G119)</f>
        <v/>
      </c>
    </row>
    <row r="120">
      <c r="A120" s="16" t="n"/>
      <c r="B120" s="15" t="n"/>
      <c r="C120" s="15" t="n"/>
      <c r="D120" s="14" t="n"/>
      <c r="E120" s="15" t="n"/>
      <c r="F120" s="17" t="n"/>
      <c r="G120" s="17" t="n"/>
      <c r="H120" s="18">
        <f>IF(A120="","",H119+F120-G120)</f>
        <v/>
      </c>
    </row>
    <row r="121">
      <c r="A121" s="16" t="n"/>
      <c r="B121" s="15" t="n"/>
      <c r="C121" s="15" t="n"/>
      <c r="D121" s="14" t="n"/>
      <c r="E121" s="15" t="n"/>
      <c r="F121" s="17" t="n"/>
      <c r="G121" s="17" t="n"/>
      <c r="H121" s="18">
        <f>IF(A121="","",H120+F121-G121)</f>
        <v/>
      </c>
    </row>
    <row r="122">
      <c r="A122" s="16" t="n"/>
      <c r="B122" s="15" t="n"/>
      <c r="C122" s="15" t="n"/>
      <c r="D122" s="14" t="n"/>
      <c r="E122" s="15" t="n"/>
      <c r="F122" s="17" t="n"/>
      <c r="G122" s="17" t="n"/>
      <c r="H122" s="18">
        <f>IF(A122="","",H121+F122-G122)</f>
        <v/>
      </c>
    </row>
    <row r="123">
      <c r="A123" s="16" t="n"/>
      <c r="B123" s="15" t="n"/>
      <c r="C123" s="15" t="n"/>
      <c r="D123" s="14" t="n"/>
      <c r="E123" s="15" t="n"/>
      <c r="F123" s="17" t="n"/>
      <c r="G123" s="17" t="n"/>
      <c r="H123" s="18">
        <f>IF(A123="","",H122+F123-G123)</f>
        <v/>
      </c>
    </row>
    <row r="124">
      <c r="A124" s="16" t="n"/>
      <c r="B124" s="15" t="n"/>
      <c r="C124" s="15" t="n"/>
      <c r="D124" s="14" t="n"/>
      <c r="E124" s="15" t="n"/>
      <c r="F124" s="17" t="n"/>
      <c r="G124" s="17" t="n"/>
      <c r="H124" s="18">
        <f>IF(A124="","",H123+F124-G124)</f>
        <v/>
      </c>
    </row>
    <row r="125">
      <c r="A125" s="16" t="n"/>
      <c r="B125" s="15" t="n"/>
      <c r="C125" s="15" t="n"/>
      <c r="D125" s="14" t="n"/>
      <c r="E125" s="15" t="n"/>
      <c r="F125" s="17" t="n"/>
      <c r="G125" s="17" t="n"/>
      <c r="H125" s="18">
        <f>IF(A125="","",H124+F125-G125)</f>
        <v/>
      </c>
    </row>
    <row r="126">
      <c r="A126" s="16" t="n"/>
      <c r="B126" s="15" t="n"/>
      <c r="C126" s="15" t="n"/>
      <c r="D126" s="14" t="n"/>
      <c r="E126" s="15" t="n"/>
      <c r="F126" s="17" t="n"/>
      <c r="G126" s="17" t="n"/>
      <c r="H126" s="18">
        <f>IF(A126="","",H125+F126-G126)</f>
        <v/>
      </c>
    </row>
    <row r="127">
      <c r="A127" s="16" t="n"/>
      <c r="B127" s="15" t="n"/>
      <c r="C127" s="15" t="n"/>
      <c r="D127" s="14" t="n"/>
      <c r="E127" s="15" t="n"/>
      <c r="F127" s="17" t="n"/>
      <c r="G127" s="17" t="n"/>
      <c r="H127" s="18">
        <f>IF(A127="","",H126+F127-G127)</f>
        <v/>
      </c>
    </row>
    <row r="128">
      <c r="A128" s="16" t="n"/>
      <c r="B128" s="15" t="n"/>
      <c r="C128" s="15" t="n"/>
      <c r="D128" s="14" t="n"/>
      <c r="E128" s="15" t="n"/>
      <c r="F128" s="17" t="n"/>
      <c r="G128" s="17" t="n"/>
      <c r="H128" s="18">
        <f>IF(A128="","",H127+F128-G128)</f>
        <v/>
      </c>
    </row>
    <row r="129">
      <c r="A129" s="16" t="n"/>
      <c r="B129" s="15" t="n"/>
      <c r="C129" s="15" t="n"/>
      <c r="D129" s="14" t="n"/>
      <c r="E129" s="15" t="n"/>
      <c r="F129" s="17" t="n"/>
      <c r="G129" s="17" t="n"/>
      <c r="H129" s="18">
        <f>IF(A129="","",H128+F129-G129)</f>
        <v/>
      </c>
    </row>
    <row r="130">
      <c r="A130" s="16" t="n"/>
      <c r="B130" s="15" t="n"/>
      <c r="C130" s="15" t="n"/>
      <c r="D130" s="14" t="n"/>
      <c r="E130" s="15" t="n"/>
      <c r="F130" s="17" t="n"/>
      <c r="G130" s="17" t="n"/>
      <c r="H130" s="18">
        <f>IF(A130="","",H129+F130-G130)</f>
        <v/>
      </c>
    </row>
    <row r="131">
      <c r="A131" s="16" t="n"/>
      <c r="B131" s="15" t="n"/>
      <c r="C131" s="15" t="n"/>
      <c r="D131" s="14" t="n"/>
      <c r="E131" s="15" t="n"/>
      <c r="F131" s="17" t="n"/>
      <c r="G131" s="17" t="n"/>
      <c r="H131" s="18">
        <f>IF(A131="","",H130+F131-G131)</f>
        <v/>
      </c>
    </row>
    <row r="132">
      <c r="A132" s="16" t="n"/>
      <c r="B132" s="15" t="n"/>
      <c r="C132" s="15" t="n"/>
      <c r="D132" s="14" t="n"/>
      <c r="E132" s="15" t="n"/>
      <c r="F132" s="17" t="n"/>
      <c r="G132" s="17" t="n"/>
      <c r="H132" s="18">
        <f>IF(A132="","",H131+F132-G132)</f>
        <v/>
      </c>
    </row>
    <row r="133">
      <c r="A133" s="16" t="n"/>
      <c r="B133" s="15" t="n"/>
      <c r="C133" s="15" t="n"/>
      <c r="D133" s="14" t="n"/>
      <c r="E133" s="15" t="n"/>
      <c r="F133" s="17" t="n"/>
      <c r="G133" s="17" t="n"/>
      <c r="H133" s="18">
        <f>IF(A133="","",H132+F133-G133)</f>
        <v/>
      </c>
    </row>
    <row r="134">
      <c r="A134" s="16" t="n"/>
      <c r="B134" s="15" t="n"/>
      <c r="C134" s="15" t="n"/>
      <c r="D134" s="14" t="n"/>
      <c r="E134" s="15" t="n"/>
      <c r="F134" s="17" t="n"/>
      <c r="G134" s="17" t="n"/>
      <c r="H134" s="18">
        <f>IF(A134="","",H133+F134-G134)</f>
        <v/>
      </c>
    </row>
    <row r="135">
      <c r="A135" s="16" t="n"/>
      <c r="B135" s="15" t="n"/>
      <c r="C135" s="15" t="n"/>
      <c r="D135" s="14" t="n"/>
      <c r="E135" s="15" t="n"/>
      <c r="F135" s="17" t="n"/>
      <c r="G135" s="17" t="n"/>
      <c r="H135" s="18">
        <f>IF(A135="","",H134+F135-G135)</f>
        <v/>
      </c>
    </row>
    <row r="136">
      <c r="A136" s="16" t="n"/>
      <c r="B136" s="15" t="n"/>
      <c r="C136" s="15" t="n"/>
      <c r="D136" s="14" t="n"/>
      <c r="E136" s="15" t="n"/>
      <c r="F136" s="17" t="n"/>
      <c r="G136" s="17" t="n"/>
      <c r="H136" s="18">
        <f>IF(A136="","",H135+F136-G136)</f>
        <v/>
      </c>
    </row>
    <row r="137">
      <c r="A137" s="16" t="n"/>
      <c r="B137" s="15" t="n"/>
      <c r="C137" s="15" t="n"/>
      <c r="D137" s="14" t="n"/>
      <c r="E137" s="15" t="n"/>
      <c r="F137" s="17" t="n"/>
      <c r="G137" s="17" t="n"/>
      <c r="H137" s="18">
        <f>IF(A137="","",H136+F137-G137)</f>
        <v/>
      </c>
    </row>
    <row r="138">
      <c r="A138" s="16" t="n"/>
      <c r="B138" s="15" t="n"/>
      <c r="C138" s="15" t="n"/>
      <c r="D138" s="14" t="n"/>
      <c r="E138" s="15" t="n"/>
      <c r="F138" s="17" t="n"/>
      <c r="G138" s="17" t="n"/>
      <c r="H138" s="18">
        <f>IF(A138="","",H137+F138-G138)</f>
        <v/>
      </c>
    </row>
    <row r="139">
      <c r="A139" s="16" t="n"/>
      <c r="B139" s="15" t="n"/>
      <c r="C139" s="15" t="n"/>
      <c r="D139" s="14" t="n"/>
      <c r="E139" s="15" t="n"/>
      <c r="F139" s="17" t="n"/>
      <c r="G139" s="17" t="n"/>
      <c r="H139" s="18">
        <f>IF(A139="","",H138+F139-G139)</f>
        <v/>
      </c>
    </row>
    <row r="140">
      <c r="A140" s="16" t="n"/>
      <c r="B140" s="15" t="n"/>
      <c r="C140" s="15" t="n"/>
      <c r="D140" s="14" t="n"/>
      <c r="E140" s="15" t="n"/>
      <c r="F140" s="17" t="n"/>
      <c r="G140" s="17" t="n"/>
      <c r="H140" s="18">
        <f>IF(A140="","",H139+F140-G140)</f>
        <v/>
      </c>
    </row>
    <row r="141">
      <c r="A141" s="16" t="n"/>
      <c r="B141" s="15" t="n"/>
      <c r="C141" s="15" t="n"/>
      <c r="D141" s="14" t="n"/>
      <c r="E141" s="15" t="n"/>
      <c r="F141" s="17" t="n"/>
      <c r="G141" s="17" t="n"/>
      <c r="H141" s="18">
        <f>IF(A141="","",H140+F141-G141)</f>
        <v/>
      </c>
    </row>
    <row r="142">
      <c r="A142" s="16" t="n"/>
      <c r="B142" s="15" t="n"/>
      <c r="C142" s="15" t="n"/>
      <c r="D142" s="14" t="n"/>
      <c r="E142" s="15" t="n"/>
      <c r="F142" s="17" t="n"/>
      <c r="G142" s="17" t="n"/>
      <c r="H142" s="18">
        <f>IF(A142="","",H141+F142-G142)</f>
        <v/>
      </c>
    </row>
    <row r="143">
      <c r="A143" s="16" t="n"/>
      <c r="B143" s="15" t="n"/>
      <c r="C143" s="15" t="n"/>
      <c r="D143" s="14" t="n"/>
      <c r="E143" s="15" t="n"/>
      <c r="F143" s="17" t="n"/>
      <c r="G143" s="17" t="n"/>
      <c r="H143" s="18">
        <f>IF(A143="","",H142+F143-G143)</f>
        <v/>
      </c>
    </row>
    <row r="144">
      <c r="A144" s="16" t="n"/>
      <c r="B144" s="15" t="n"/>
      <c r="C144" s="15" t="n"/>
      <c r="D144" s="14" t="n"/>
      <c r="E144" s="15" t="n"/>
      <c r="F144" s="17" t="n"/>
      <c r="G144" s="17" t="n"/>
      <c r="H144" s="18">
        <f>IF(A144="","",H143+F144-G144)</f>
        <v/>
      </c>
    </row>
    <row r="145">
      <c r="A145" s="16" t="n"/>
      <c r="B145" s="15" t="n"/>
      <c r="C145" s="15" t="n"/>
      <c r="D145" s="14" t="n"/>
      <c r="E145" s="15" t="n"/>
      <c r="F145" s="17" t="n"/>
      <c r="G145" s="17" t="n"/>
      <c r="H145" s="18">
        <f>IF(A145="","",H144+F145-G145)</f>
        <v/>
      </c>
    </row>
    <row r="146">
      <c r="A146" s="16" t="n"/>
      <c r="B146" s="15" t="n"/>
      <c r="C146" s="15" t="n"/>
      <c r="D146" s="14" t="n"/>
      <c r="E146" s="15" t="n"/>
      <c r="F146" s="17" t="n"/>
      <c r="G146" s="17" t="n"/>
      <c r="H146" s="18">
        <f>IF(A146="","",H145+F146-G146)</f>
        <v/>
      </c>
    </row>
    <row r="147">
      <c r="A147" s="16" t="n"/>
      <c r="B147" s="15" t="n"/>
      <c r="C147" s="15" t="n"/>
      <c r="D147" s="14" t="n"/>
      <c r="E147" s="15" t="n"/>
      <c r="F147" s="17" t="n"/>
      <c r="G147" s="17" t="n"/>
      <c r="H147" s="18">
        <f>IF(A147="","",H146+F147-G147)</f>
        <v/>
      </c>
    </row>
    <row r="148">
      <c r="A148" s="16" t="n"/>
      <c r="B148" s="15" t="n"/>
      <c r="C148" s="15" t="n"/>
      <c r="D148" s="14" t="n"/>
      <c r="E148" s="15" t="n"/>
      <c r="F148" s="17" t="n"/>
      <c r="G148" s="17" t="n"/>
      <c r="H148" s="18">
        <f>IF(A148="","",H147+F148-G148)</f>
        <v/>
      </c>
    </row>
    <row r="149">
      <c r="A149" s="16" t="n"/>
      <c r="B149" s="15" t="n"/>
      <c r="C149" s="15" t="n"/>
      <c r="D149" s="14" t="n"/>
      <c r="E149" s="15" t="n"/>
      <c r="F149" s="17" t="n"/>
      <c r="G149" s="17" t="n"/>
      <c r="H149" s="18">
        <f>IF(A149="","",H148+F149-G149)</f>
        <v/>
      </c>
    </row>
    <row r="150">
      <c r="A150" s="16" t="n"/>
      <c r="B150" s="15" t="n"/>
      <c r="C150" s="15" t="n"/>
      <c r="D150" s="14" t="n"/>
      <c r="E150" s="15" t="n"/>
      <c r="F150" s="17" t="n"/>
      <c r="G150" s="17" t="n"/>
      <c r="H150" s="18">
        <f>IF(A150="","",H149+F150-G150)</f>
        <v/>
      </c>
    </row>
    <row r="151">
      <c r="A151" s="16" t="n"/>
      <c r="B151" s="15" t="n"/>
      <c r="C151" s="15" t="n"/>
      <c r="D151" s="14" t="n"/>
      <c r="E151" s="15" t="n"/>
      <c r="F151" s="17" t="n"/>
      <c r="G151" s="17" t="n"/>
      <c r="H151" s="18">
        <f>IF(A151="","",H150+F151-G151)</f>
        <v/>
      </c>
    </row>
    <row r="152">
      <c r="A152" s="16" t="n"/>
      <c r="B152" s="15" t="n"/>
      <c r="C152" s="15" t="n"/>
      <c r="D152" s="14" t="n"/>
      <c r="E152" s="15" t="n"/>
      <c r="F152" s="17" t="n"/>
      <c r="G152" s="17" t="n"/>
      <c r="H152" s="18">
        <f>IF(A152="","",H151+F152-G152)</f>
        <v/>
      </c>
    </row>
    <row r="153">
      <c r="A153" s="16" t="n"/>
      <c r="B153" s="15" t="n"/>
      <c r="C153" s="15" t="n"/>
      <c r="D153" s="14" t="n"/>
      <c r="E153" s="15" t="n"/>
      <c r="F153" s="17" t="n"/>
      <c r="G153" s="17" t="n"/>
      <c r="H153" s="18">
        <f>IF(A153="","",H152+F153-G153)</f>
        <v/>
      </c>
    </row>
    <row r="154">
      <c r="A154" s="16" t="n"/>
      <c r="B154" s="15" t="n"/>
      <c r="C154" s="15" t="n"/>
      <c r="D154" s="14" t="n"/>
      <c r="E154" s="15" t="n"/>
      <c r="F154" s="17" t="n"/>
      <c r="G154" s="17" t="n"/>
      <c r="H154" s="18">
        <f>IF(A154="","",H153+F154-G154)</f>
        <v/>
      </c>
    </row>
    <row r="155">
      <c r="A155" s="16" t="n"/>
      <c r="B155" s="15" t="n"/>
      <c r="C155" s="15" t="n"/>
      <c r="D155" s="14" t="n"/>
      <c r="E155" s="15" t="n"/>
      <c r="F155" s="17" t="n"/>
      <c r="G155" s="17" t="n"/>
      <c r="H155" s="18">
        <f>IF(A155="","",H154+F155-G155)</f>
        <v/>
      </c>
    </row>
    <row r="156">
      <c r="A156" s="16" t="n"/>
      <c r="B156" s="15" t="n"/>
      <c r="C156" s="15" t="n"/>
      <c r="D156" s="14" t="n"/>
      <c r="E156" s="15" t="n"/>
      <c r="F156" s="17" t="n"/>
      <c r="G156" s="17" t="n"/>
      <c r="H156" s="18">
        <f>IF(A156="","",H155+F156-G156)</f>
        <v/>
      </c>
    </row>
    <row r="157">
      <c r="A157" s="16" t="n"/>
      <c r="B157" s="15" t="n"/>
      <c r="C157" s="15" t="n"/>
      <c r="D157" s="14" t="n"/>
      <c r="E157" s="15" t="n"/>
      <c r="F157" s="17" t="n"/>
      <c r="G157" s="17" t="n"/>
      <c r="H157" s="18">
        <f>IF(A157="","",H156+F157-G157)</f>
        <v/>
      </c>
    </row>
    <row r="158">
      <c r="A158" s="16" t="n"/>
      <c r="B158" s="15" t="n"/>
      <c r="C158" s="15" t="n"/>
      <c r="D158" s="14" t="n"/>
      <c r="E158" s="15" t="n"/>
      <c r="F158" s="17" t="n"/>
      <c r="G158" s="17" t="n"/>
      <c r="H158" s="18">
        <f>IF(A158="","",H157+F158-G158)</f>
        <v/>
      </c>
    </row>
    <row r="159">
      <c r="A159" s="16" t="n"/>
      <c r="B159" s="15" t="n"/>
      <c r="C159" s="15" t="n"/>
      <c r="D159" s="14" t="n"/>
      <c r="E159" s="15" t="n"/>
      <c r="F159" s="17" t="n"/>
      <c r="G159" s="17" t="n"/>
      <c r="H159" s="18">
        <f>IF(A159="","",H158+F159-G159)</f>
        <v/>
      </c>
    </row>
    <row r="160">
      <c r="A160" s="16" t="n"/>
      <c r="B160" s="15" t="n"/>
      <c r="C160" s="15" t="n"/>
      <c r="D160" s="14" t="n"/>
      <c r="E160" s="15" t="n"/>
      <c r="F160" s="17" t="n"/>
      <c r="G160" s="17" t="n"/>
      <c r="H160" s="18">
        <f>IF(A160="","",H159+F160-G160)</f>
        <v/>
      </c>
    </row>
    <row r="161">
      <c r="A161" s="16" t="n"/>
      <c r="B161" s="15" t="n"/>
      <c r="C161" s="15" t="n"/>
      <c r="D161" s="14" t="n"/>
      <c r="E161" s="15" t="n"/>
      <c r="F161" s="17" t="n"/>
      <c r="G161" s="17" t="n"/>
      <c r="H161" s="18">
        <f>IF(A161="","",H160+F161-G161)</f>
        <v/>
      </c>
    </row>
    <row r="162">
      <c r="A162" s="16" t="n"/>
      <c r="B162" s="15" t="n"/>
      <c r="C162" s="15" t="n"/>
      <c r="D162" s="14" t="n"/>
      <c r="E162" s="15" t="n"/>
      <c r="F162" s="17" t="n"/>
      <c r="G162" s="17" t="n"/>
      <c r="H162" s="18">
        <f>IF(A162="","",H161+F162-G162)</f>
        <v/>
      </c>
    </row>
    <row r="163">
      <c r="A163" s="16" t="n"/>
      <c r="B163" s="15" t="n"/>
      <c r="C163" s="15" t="n"/>
      <c r="D163" s="14" t="n"/>
      <c r="E163" s="15" t="n"/>
      <c r="F163" s="17" t="n"/>
      <c r="G163" s="17" t="n"/>
      <c r="H163" s="18">
        <f>IF(A163="","",H162+F163-G163)</f>
        <v/>
      </c>
    </row>
    <row r="164">
      <c r="A164" s="16" t="n"/>
      <c r="B164" s="15" t="n"/>
      <c r="C164" s="15" t="n"/>
      <c r="D164" s="14" t="n"/>
      <c r="E164" s="15" t="n"/>
      <c r="F164" s="17" t="n"/>
      <c r="G164" s="17" t="n"/>
      <c r="H164" s="18">
        <f>IF(A164="","",H163+F164-G164)</f>
        <v/>
      </c>
    </row>
    <row r="165">
      <c r="A165" s="16" t="n"/>
      <c r="B165" s="15" t="n"/>
      <c r="C165" s="15" t="n"/>
      <c r="D165" s="14" t="n"/>
      <c r="E165" s="15" t="n"/>
      <c r="F165" s="17" t="n"/>
      <c r="G165" s="17" t="n"/>
      <c r="H165" s="18">
        <f>IF(A165="","",H164+F165-G165)</f>
        <v/>
      </c>
    </row>
    <row r="166">
      <c r="A166" s="16" t="n"/>
      <c r="B166" s="15" t="n"/>
      <c r="C166" s="15" t="n"/>
      <c r="D166" s="14" t="n"/>
      <c r="E166" s="15" t="n"/>
      <c r="F166" s="17" t="n"/>
      <c r="G166" s="17" t="n"/>
      <c r="H166" s="18">
        <f>IF(A166="","",H165+F166-G166)</f>
        <v/>
      </c>
    </row>
    <row r="167">
      <c r="A167" s="16" t="n"/>
      <c r="B167" s="15" t="n"/>
      <c r="C167" s="15" t="n"/>
      <c r="D167" s="14" t="n"/>
      <c r="E167" s="15" t="n"/>
      <c r="F167" s="17" t="n"/>
      <c r="G167" s="17" t="n"/>
      <c r="H167" s="18">
        <f>IF(A167="","",H166+F167-G167)</f>
        <v/>
      </c>
    </row>
    <row r="168">
      <c r="A168" s="16" t="n"/>
      <c r="B168" s="15" t="n"/>
      <c r="C168" s="15" t="n"/>
      <c r="D168" s="14" t="n"/>
      <c r="E168" s="15" t="n"/>
      <c r="F168" s="17" t="n"/>
      <c r="G168" s="17" t="n"/>
      <c r="H168" s="18">
        <f>IF(A168="","",H167+F168-G168)</f>
        <v/>
      </c>
    </row>
    <row r="169">
      <c r="A169" s="16" t="n"/>
      <c r="B169" s="15" t="n"/>
      <c r="C169" s="15" t="n"/>
      <c r="D169" s="14" t="n"/>
      <c r="E169" s="15" t="n"/>
      <c r="F169" s="17" t="n"/>
      <c r="G169" s="17" t="n"/>
      <c r="H169" s="18">
        <f>IF(A169="","",H168+F169-G169)</f>
        <v/>
      </c>
    </row>
    <row r="170">
      <c r="A170" s="16" t="n"/>
      <c r="B170" s="15" t="n"/>
      <c r="C170" s="15" t="n"/>
      <c r="D170" s="14" t="n"/>
      <c r="E170" s="15" t="n"/>
      <c r="F170" s="17" t="n"/>
      <c r="G170" s="17" t="n"/>
      <c r="H170" s="18">
        <f>IF(A170="","",H169+F170-G170)</f>
        <v/>
      </c>
    </row>
    <row r="171">
      <c r="A171" s="16" t="n"/>
      <c r="B171" s="15" t="n"/>
      <c r="C171" s="15" t="n"/>
      <c r="D171" s="14" t="n"/>
      <c r="E171" s="15" t="n"/>
      <c r="F171" s="17" t="n"/>
      <c r="G171" s="17" t="n"/>
      <c r="H171" s="18">
        <f>IF(A171="","",H170+F171-G171)</f>
        <v/>
      </c>
    </row>
    <row r="172">
      <c r="A172" s="16" t="n"/>
      <c r="B172" s="15" t="n"/>
      <c r="C172" s="15" t="n"/>
      <c r="D172" s="14" t="n"/>
      <c r="E172" s="15" t="n"/>
      <c r="F172" s="17" t="n"/>
      <c r="G172" s="17" t="n"/>
      <c r="H172" s="18">
        <f>IF(A172="","",H171+F172-G172)</f>
        <v/>
      </c>
    </row>
    <row r="173">
      <c r="A173" s="16" t="n"/>
      <c r="B173" s="15" t="n"/>
      <c r="C173" s="15" t="n"/>
      <c r="D173" s="14" t="n"/>
      <c r="E173" s="15" t="n"/>
      <c r="F173" s="17" t="n"/>
      <c r="G173" s="17" t="n"/>
      <c r="H173" s="18">
        <f>IF(A173="","",H172+F173-G173)</f>
        <v/>
      </c>
    </row>
    <row r="174">
      <c r="A174" s="16" t="n"/>
      <c r="B174" s="15" t="n"/>
      <c r="C174" s="15" t="n"/>
      <c r="D174" s="14" t="n"/>
      <c r="E174" s="15" t="n"/>
      <c r="F174" s="17" t="n"/>
      <c r="G174" s="17" t="n"/>
      <c r="H174" s="18">
        <f>IF(A174="","",H173+F174-G174)</f>
        <v/>
      </c>
    </row>
    <row r="175">
      <c r="A175" s="16" t="n"/>
      <c r="B175" s="15" t="n"/>
      <c r="C175" s="15" t="n"/>
      <c r="D175" s="14" t="n"/>
      <c r="E175" s="15" t="n"/>
      <c r="F175" s="17" t="n"/>
      <c r="G175" s="17" t="n"/>
      <c r="H175" s="18">
        <f>IF(A175="","",H174+F175-G175)</f>
        <v/>
      </c>
    </row>
    <row r="176">
      <c r="A176" s="16" t="n"/>
      <c r="B176" s="15" t="n"/>
      <c r="C176" s="15" t="n"/>
      <c r="D176" s="14" t="n"/>
      <c r="E176" s="15" t="n"/>
      <c r="F176" s="17" t="n"/>
      <c r="G176" s="17" t="n"/>
      <c r="H176" s="18">
        <f>IF(A176="","",H175+F176-G176)</f>
        <v/>
      </c>
    </row>
    <row r="177">
      <c r="A177" s="16" t="n"/>
      <c r="B177" s="15" t="n"/>
      <c r="C177" s="15" t="n"/>
      <c r="D177" s="14" t="n"/>
      <c r="E177" s="15" t="n"/>
      <c r="F177" s="17" t="n"/>
      <c r="G177" s="17" t="n"/>
      <c r="H177" s="18">
        <f>IF(A177="","",H176+F177-G177)</f>
        <v/>
      </c>
    </row>
    <row r="178">
      <c r="A178" s="16" t="n"/>
      <c r="B178" s="15" t="n"/>
      <c r="C178" s="15" t="n"/>
      <c r="D178" s="14" t="n"/>
      <c r="E178" s="15" t="n"/>
      <c r="F178" s="17" t="n"/>
      <c r="G178" s="17" t="n"/>
      <c r="H178" s="18">
        <f>IF(A178="","",H177+F178-G178)</f>
        <v/>
      </c>
    </row>
    <row r="179">
      <c r="A179" s="16" t="n"/>
      <c r="B179" s="15" t="n"/>
      <c r="C179" s="15" t="n"/>
      <c r="D179" s="14" t="n"/>
      <c r="E179" s="15" t="n"/>
      <c r="F179" s="17" t="n"/>
      <c r="G179" s="17" t="n"/>
      <c r="H179" s="18">
        <f>IF(A179="","",H178+F179-G179)</f>
        <v/>
      </c>
    </row>
    <row r="180">
      <c r="A180" s="16" t="n"/>
      <c r="B180" s="15" t="n"/>
      <c r="C180" s="15" t="n"/>
      <c r="D180" s="14" t="n"/>
      <c r="E180" s="15" t="n"/>
      <c r="F180" s="17" t="n"/>
      <c r="G180" s="17" t="n"/>
      <c r="H180" s="18">
        <f>IF(A180="","",H179+F180-G180)</f>
        <v/>
      </c>
    </row>
    <row r="181">
      <c r="A181" s="16" t="n"/>
      <c r="B181" s="15" t="n"/>
      <c r="C181" s="15" t="n"/>
      <c r="D181" s="14" t="n"/>
      <c r="E181" s="15" t="n"/>
      <c r="F181" s="17" t="n"/>
      <c r="G181" s="17" t="n"/>
      <c r="H181" s="18">
        <f>IF(A181="","",H180+F181-G181)</f>
        <v/>
      </c>
    </row>
    <row r="182">
      <c r="A182" s="16" t="n"/>
      <c r="B182" s="15" t="n"/>
      <c r="C182" s="15" t="n"/>
      <c r="D182" s="14" t="n"/>
      <c r="E182" s="15" t="n"/>
      <c r="F182" s="17" t="n"/>
      <c r="G182" s="17" t="n"/>
      <c r="H182" s="18">
        <f>IF(A182="","",H181+F182-G182)</f>
        <v/>
      </c>
    </row>
    <row r="183">
      <c r="A183" s="16" t="n"/>
      <c r="B183" s="15" t="n"/>
      <c r="C183" s="15" t="n"/>
      <c r="D183" s="14" t="n"/>
      <c r="E183" s="15" t="n"/>
      <c r="F183" s="17" t="n"/>
      <c r="G183" s="17" t="n"/>
      <c r="H183" s="18">
        <f>IF(A183="","",H182+F183-G183)</f>
        <v/>
      </c>
    </row>
    <row r="184">
      <c r="A184" s="16" t="n"/>
      <c r="B184" s="15" t="n"/>
      <c r="C184" s="15" t="n"/>
      <c r="D184" s="14" t="n"/>
      <c r="E184" s="15" t="n"/>
      <c r="F184" s="17" t="n"/>
      <c r="G184" s="17" t="n"/>
      <c r="H184" s="18">
        <f>IF(A184="","",H183+F184-G184)</f>
        <v/>
      </c>
    </row>
    <row r="185">
      <c r="A185" s="16" t="n"/>
      <c r="B185" s="15" t="n"/>
      <c r="C185" s="15" t="n"/>
      <c r="D185" s="14" t="n"/>
      <c r="E185" s="15" t="n"/>
      <c r="F185" s="17" t="n"/>
      <c r="G185" s="17" t="n"/>
      <c r="H185" s="18">
        <f>IF(A185="","",H184+F185-G185)</f>
        <v/>
      </c>
    </row>
    <row r="186">
      <c r="A186" s="16" t="n"/>
      <c r="B186" s="15" t="n"/>
      <c r="C186" s="15" t="n"/>
      <c r="D186" s="14" t="n"/>
      <c r="E186" s="15" t="n"/>
      <c r="F186" s="17" t="n"/>
      <c r="G186" s="17" t="n"/>
      <c r="H186" s="18">
        <f>IF(A186="","",H185+F186-G186)</f>
        <v/>
      </c>
    </row>
    <row r="187">
      <c r="A187" s="16" t="n"/>
      <c r="B187" s="15" t="n"/>
      <c r="C187" s="15" t="n"/>
      <c r="D187" s="14" t="n"/>
      <c r="E187" s="15" t="n"/>
      <c r="F187" s="17" t="n"/>
      <c r="G187" s="17" t="n"/>
      <c r="H187" s="18">
        <f>IF(A187="","",H186+F187-G187)</f>
        <v/>
      </c>
    </row>
    <row r="188">
      <c r="A188" s="16" t="n"/>
      <c r="B188" s="15" t="n"/>
      <c r="C188" s="15" t="n"/>
      <c r="D188" s="14" t="n"/>
      <c r="E188" s="15" t="n"/>
      <c r="F188" s="17" t="n"/>
      <c r="G188" s="17" t="n"/>
      <c r="H188" s="18">
        <f>IF(A188="","",H187+F188-G188)</f>
        <v/>
      </c>
    </row>
    <row r="189">
      <c r="A189" s="16" t="n"/>
      <c r="B189" s="15" t="n"/>
      <c r="C189" s="15" t="n"/>
      <c r="D189" s="14" t="n"/>
      <c r="E189" s="15" t="n"/>
      <c r="F189" s="17" t="n"/>
      <c r="G189" s="17" t="n"/>
      <c r="H189" s="18">
        <f>IF(A189="","",H188+F189-G189)</f>
        <v/>
      </c>
    </row>
    <row r="190">
      <c r="A190" s="16" t="n"/>
      <c r="B190" s="15" t="n"/>
      <c r="C190" s="15" t="n"/>
      <c r="D190" s="14" t="n"/>
      <c r="E190" s="15" t="n"/>
      <c r="F190" s="17" t="n"/>
      <c r="G190" s="17" t="n"/>
      <c r="H190" s="18">
        <f>IF(A190="","",H189+F190-G190)</f>
        <v/>
      </c>
    </row>
    <row r="191">
      <c r="A191" s="16" t="n"/>
      <c r="B191" s="15" t="n"/>
      <c r="C191" s="15" t="n"/>
      <c r="D191" s="14" t="n"/>
      <c r="E191" s="15" t="n"/>
      <c r="F191" s="17" t="n"/>
      <c r="G191" s="17" t="n"/>
      <c r="H191" s="18">
        <f>IF(A191="","",H190+F191-G191)</f>
        <v/>
      </c>
    </row>
    <row r="192">
      <c r="A192" s="16" t="n"/>
      <c r="B192" s="15" t="n"/>
      <c r="C192" s="15" t="n"/>
      <c r="D192" s="14" t="n"/>
      <c r="E192" s="15" t="n"/>
      <c r="F192" s="17" t="n"/>
      <c r="G192" s="17" t="n"/>
      <c r="H192" s="18">
        <f>IF(A192="","",H191+F192-G192)</f>
        <v/>
      </c>
    </row>
    <row r="193">
      <c r="A193" s="16" t="n"/>
      <c r="B193" s="15" t="n"/>
      <c r="C193" s="15" t="n"/>
      <c r="D193" s="14" t="n"/>
      <c r="E193" s="15" t="n"/>
      <c r="F193" s="17" t="n"/>
      <c r="G193" s="17" t="n"/>
      <c r="H193" s="18">
        <f>IF(A193="","",H192+F193-G193)</f>
        <v/>
      </c>
    </row>
    <row r="194">
      <c r="A194" s="16" t="n"/>
      <c r="B194" s="15" t="n"/>
      <c r="C194" s="15" t="n"/>
      <c r="D194" s="14" t="n"/>
      <c r="E194" s="15" t="n"/>
      <c r="F194" s="17" t="n"/>
      <c r="G194" s="17" t="n"/>
      <c r="H194" s="18">
        <f>IF(A194="","",H193+F194-G194)</f>
        <v/>
      </c>
    </row>
    <row r="195">
      <c r="A195" s="16" t="n"/>
      <c r="B195" s="15" t="n"/>
      <c r="C195" s="15" t="n"/>
      <c r="D195" s="14" t="n"/>
      <c r="E195" s="15" t="n"/>
      <c r="F195" s="17" t="n"/>
      <c r="G195" s="17" t="n"/>
      <c r="H195" s="18">
        <f>IF(A195="","",H194+F195-G195)</f>
        <v/>
      </c>
    </row>
    <row r="196">
      <c r="A196" s="16" t="n"/>
      <c r="B196" s="15" t="n"/>
      <c r="C196" s="15" t="n"/>
      <c r="D196" s="14" t="n"/>
      <c r="E196" s="15" t="n"/>
      <c r="F196" s="17" t="n"/>
      <c r="G196" s="17" t="n"/>
      <c r="H196" s="18">
        <f>IF(A196="","",H195+F196-G196)</f>
        <v/>
      </c>
    </row>
    <row r="197">
      <c r="A197" s="16" t="n"/>
      <c r="B197" s="15" t="n"/>
      <c r="C197" s="15" t="n"/>
      <c r="D197" s="14" t="n"/>
      <c r="E197" s="15" t="n"/>
      <c r="F197" s="17" t="n"/>
      <c r="G197" s="17" t="n"/>
      <c r="H197" s="18">
        <f>IF(A197="","",H196+F197-G197)</f>
        <v/>
      </c>
    </row>
    <row r="198">
      <c r="A198" s="16" t="n"/>
      <c r="B198" s="15" t="n"/>
      <c r="C198" s="15" t="n"/>
      <c r="D198" s="14" t="n"/>
      <c r="E198" s="15" t="n"/>
      <c r="F198" s="17" t="n"/>
      <c r="G198" s="17" t="n"/>
      <c r="H198" s="18">
        <f>IF(A198="","",H197+F198-G198)</f>
        <v/>
      </c>
    </row>
    <row r="199">
      <c r="A199" s="16" t="n"/>
      <c r="B199" s="15" t="n"/>
      <c r="C199" s="15" t="n"/>
      <c r="D199" s="14" t="n"/>
      <c r="E199" s="15" t="n"/>
      <c r="F199" s="17" t="n"/>
      <c r="G199" s="17" t="n"/>
      <c r="H199" s="18">
        <f>IF(A199="","",H198+F199-G199)</f>
        <v/>
      </c>
    </row>
    <row r="200">
      <c r="A200" s="16" t="n"/>
      <c r="B200" s="15" t="n"/>
      <c r="C200" s="15" t="n"/>
      <c r="D200" s="14" t="n"/>
      <c r="E200" s="15" t="n"/>
      <c r="F200" s="17" t="n"/>
      <c r="G200" s="17" t="n"/>
      <c r="H200" s="18">
        <f>IF(A200="","",H199+F200-G200)</f>
        <v/>
      </c>
    </row>
  </sheetData>
  <mergeCells count="1">
    <mergeCell ref="J10:K15"/>
  </mergeCells>
  <conditionalFormatting sqref="E2:E200">
    <cfRule type="expression" priority="1" dxfId="1">
      <formula>$E2="No"</formula>
    </cfRule>
  </conditionalFormatting>
  <conditionalFormatting sqref="K5">
    <cfRule type="expression" priority="2" dxfId="2">
      <formula>AND(ISNUMBER(K5),ABS(K5)&gt;0.005)</formula>
    </cfRule>
    <cfRule type="expression" priority="3" dxfId="3">
      <formula>AND(ISNUMBER(K5),ABS(K5)&lt;=0.005)</formula>
    </cfRule>
  </conditionalFormatting>
  <dataValidations count="3">
    <dataValidation sqref="E2:E200" showDropDown="0" showInputMessage="0" showErrorMessage="0" allowBlank="1" errorTitle="Invalid entry" error="Choose a value from the list." type="list">
      <formula1>"Yes,No"</formula1>
    </dataValidation>
    <dataValidation sqref="D2:D200" showDropDown="0" showInputMessage="0" showErrorMessage="0" allowBlank="1" errorTitle="Invalid entry" error="Choose a value from the list." type="list">
      <formula1>=AccountCodes</formula1>
    </dataValidation>
    <dataValidation sqref="A2:A200" showDropDown="0" showInputMessage="0" showErrorMessage="0" allowBlank="1" errorTitle="Date outside the month" error="Enter a date inside the month set on Summary (cells B2 and B3)." type="date" operator="between">
      <formula1>Summary!$B$2</formula1>
      <formula2>Summary!$B$3</formula2>
    </dataValidation>
  </dataValidations>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worksheet>
</file>

<file path=xl/worksheets/sheet9.xml><?xml version="1.0" encoding="utf-8"?>
<worksheet xmlns="http://schemas.openxmlformats.org/spreadsheetml/2006/main">
  <sheetPr>
    <tabColor rgb="000F4C3A"/>
    <outlinePr summaryBelow="1" summaryRight="1"/>
    <pageSetUpPr fitToPage="1"/>
  </sheetPr>
  <dimension ref="A1:G93"/>
  <sheetViews>
    <sheetView showGridLines="0" workbookViewId="0">
      <pane ySplit="3" topLeftCell="A4" activePane="bottomLeft" state="frozen"/>
      <selection pane="bottomLeft" activeCell="A1" sqref="A1"/>
    </sheetView>
  </sheetViews>
  <sheetFormatPr baseColWidth="8" defaultRowHeight="15"/>
  <cols>
    <col width="50" customWidth="1" min="1" max="1"/>
    <col width="34" customWidth="1" min="2" max="2"/>
    <col width="16" customWidth="1" min="3" max="3"/>
    <col width="16" customWidth="1" min="4" max="4"/>
    <col width="17" customWidth="1" min="5" max="5"/>
    <col width="14" customWidth="1" min="6" max="6"/>
    <col width="14" customWidth="1" min="7" max="7"/>
    <col width="3" customWidth="1" min="8" max="8"/>
  </cols>
  <sheetData>
    <row r="1">
      <c r="A1" s="25" t="inlineStr">
        <is>
          <t>Monthly summary</t>
        </is>
      </c>
      <c r="B1" s="15" t="inlineStr">
        <is>
          <t>Hidar 2019 E.C.</t>
        </is>
      </c>
    </row>
    <row r="2">
      <c r="A2" s="5" t="inlineStr">
        <is>
          <t>Month start</t>
        </is>
      </c>
      <c r="B2" s="26" t="n">
        <v>46336</v>
      </c>
    </row>
    <row r="3">
      <c r="A3" s="27" t="inlineStr">
        <is>
          <t>Month end</t>
        </is>
      </c>
      <c r="B3" s="28" t="n">
        <v>46365</v>
      </c>
      <c r="C3" s="2" t="n"/>
      <c r="D3" s="2" t="n"/>
      <c r="E3" s="2" t="n"/>
      <c r="F3" s="2" t="n"/>
      <c r="G3" s="2" t="n"/>
    </row>
    <row r="4"/>
    <row r="5" ht="20" customHeight="1">
      <c r="A5" s="9" t="inlineStr">
        <is>
          <t>Code</t>
        </is>
      </c>
      <c r="B5" s="9" t="inlineStr">
        <is>
          <t>Account</t>
        </is>
      </c>
      <c r="C5" s="9" t="inlineStr">
        <is>
          <t>Net income</t>
        </is>
      </c>
      <c r="D5" s="9" t="inlineStr">
        <is>
          <t>Output VAT</t>
        </is>
      </c>
      <c r="E5" s="9" t="inlineStr">
        <is>
          <t>Gross received</t>
        </is>
      </c>
    </row>
    <row r="6">
      <c r="A6" s="29" t="n">
        <v>4010</v>
      </c>
      <c r="B6" s="22">
        <f>VLOOKUP(A6,Accounts!$A$2:$B$60,2,FALSE)</f>
        <v/>
      </c>
      <c r="C6" s="18">
        <f>SUMIFS(Income!$I$2:$I$500,Income!$D$2:$D$500,$A6,Income!$A$2:$A$500,"&gt;="&amp;$B$2,Income!$A$2:$A$500,"&lt;="&amp;$B$3)</f>
        <v/>
      </c>
      <c r="D6" s="18">
        <f>SUMIFS(Income!$H$2:$H$500,Income!$D$2:$D$500,$A6,Income!$A$2:$A$500,"&gt;="&amp;$B$2,Income!$A$2:$A$500,"&lt;="&amp;$B$3)</f>
        <v/>
      </c>
      <c r="E6" s="18">
        <f>C6+D6</f>
        <v/>
      </c>
    </row>
    <row r="7">
      <c r="A7" s="29" t="n">
        <v>4020</v>
      </c>
      <c r="B7" s="22">
        <f>VLOOKUP(A7,Accounts!$A$2:$B$60,2,FALSE)</f>
        <v/>
      </c>
      <c r="C7" s="18">
        <f>SUMIFS(Income!$I$2:$I$500,Income!$D$2:$D$500,$A7,Income!$A$2:$A$500,"&gt;="&amp;$B$2,Income!$A$2:$A$500,"&lt;="&amp;$B$3)</f>
        <v/>
      </c>
      <c r="D7" s="18">
        <f>SUMIFS(Income!$H$2:$H$500,Income!$D$2:$D$500,$A7,Income!$A$2:$A$500,"&gt;="&amp;$B$2,Income!$A$2:$A$500,"&lt;="&amp;$B$3)</f>
        <v/>
      </c>
      <c r="E7" s="18">
        <f>C7+D7</f>
        <v/>
      </c>
    </row>
    <row r="8">
      <c r="A8" s="29" t="n">
        <v>4030</v>
      </c>
      <c r="B8" s="22">
        <f>VLOOKUP(A8,Accounts!$A$2:$B$60,2,FALSE)</f>
        <v/>
      </c>
      <c r="C8" s="18">
        <f>SUMIFS(Income!$I$2:$I$500,Income!$D$2:$D$500,$A8,Income!$A$2:$A$500,"&gt;="&amp;$B$2,Income!$A$2:$A$500,"&lt;="&amp;$B$3)</f>
        <v/>
      </c>
      <c r="D8" s="18">
        <f>SUMIFS(Income!$H$2:$H$500,Income!$D$2:$D$500,$A8,Income!$A$2:$A$500,"&gt;="&amp;$B$2,Income!$A$2:$A$500,"&lt;="&amp;$B$3)</f>
        <v/>
      </c>
      <c r="E8" s="18">
        <f>C8+D8</f>
        <v/>
      </c>
    </row>
    <row r="9">
      <c r="A9" s="29" t="n">
        <v>4090</v>
      </c>
      <c r="B9" s="22">
        <f>VLOOKUP(A9,Accounts!$A$2:$B$60,2,FALSE)</f>
        <v/>
      </c>
      <c r="C9" s="18">
        <f>SUMIFS(Income!$I$2:$I$500,Income!$D$2:$D$500,$A9,Income!$A$2:$A$500,"&gt;="&amp;$B$2,Income!$A$2:$A$500,"&lt;="&amp;$B$3)</f>
        <v/>
      </c>
      <c r="D9" s="18">
        <f>SUMIFS(Income!$H$2:$H$500,Income!$D$2:$D$500,$A9,Income!$A$2:$A$500,"&gt;="&amp;$B$2,Income!$A$2:$A$500,"&lt;="&amp;$B$3)</f>
        <v/>
      </c>
      <c r="E9" s="18">
        <f>C9+D9</f>
        <v/>
      </c>
    </row>
    <row r="10">
      <c r="A10" s="5" t="inlineStr">
        <is>
          <t>Total income</t>
        </is>
      </c>
      <c r="B10" s="10" t="n"/>
      <c r="C10" s="23">
        <f>SUM(C6:C9)</f>
        <v/>
      </c>
      <c r="D10" s="23">
        <f>SUM(D6:D9)</f>
        <v/>
      </c>
      <c r="E10" s="23">
        <f>SUM(E6:E9)</f>
        <v/>
      </c>
    </row>
    <row r="11"/>
    <row r="12" ht="33" customHeight="1">
      <c r="A12" s="9" t="inlineStr">
        <is>
          <t>Code</t>
        </is>
      </c>
      <c r="B12" s="9" t="inlineStr">
        <is>
          <t>Account</t>
        </is>
      </c>
      <c r="C12" s="9" t="inlineStr">
        <is>
          <t>Budget</t>
        </is>
      </c>
      <c r="D12" s="9" t="inlineStr">
        <is>
          <t>Actual</t>
        </is>
      </c>
      <c r="E12" s="9" t="inlineStr">
        <is>
          <t>Variance (budget minus actual)</t>
        </is>
      </c>
      <c r="F12" s="9" t="inlineStr">
        <is>
          <t>% of budget used</t>
        </is>
      </c>
      <c r="G12" s="9" t="inlineStr">
        <is>
          <t>Input VAT</t>
        </is>
      </c>
    </row>
    <row r="13">
      <c r="A13" s="29" t="n">
        <v>5010</v>
      </c>
      <c r="B13" s="22">
        <f>VLOOKUP(A13,Accounts!$A$2:$B$60,2,FALSE)</f>
        <v/>
      </c>
      <c r="C13" s="17" t="n">
        <v>45000</v>
      </c>
      <c r="D13" s="18">
        <f>SUMIFS(Expenses!$J$2:$J$500,Expenses!$E$2:$E$500,$A13,Expenses!$A$2:$A$500,"&gt;="&amp;$B$2,Expenses!$A$2:$A$500,"&lt;="&amp;$B$3)</f>
        <v/>
      </c>
      <c r="E13" s="18">
        <f>C13-D13</f>
        <v/>
      </c>
      <c r="F13" s="30">
        <f>IF(C13=0,"",D13/C13)</f>
        <v/>
      </c>
      <c r="G13" s="18">
        <f>SUMIFS(Expenses!$K$2:$K$500,Expenses!$E$2:$E$500,$A13,Expenses!$A$2:$A$500,"&gt;="&amp;$B$2,Expenses!$A$2:$A$500,"&lt;="&amp;$B$3)</f>
        <v/>
      </c>
    </row>
    <row r="14">
      <c r="A14" s="29" t="n">
        <v>5020</v>
      </c>
      <c r="B14" s="22">
        <f>VLOOKUP(A14,Accounts!$A$2:$B$60,2,FALSE)</f>
        <v/>
      </c>
      <c r="C14" s="17" t="n">
        <v>20000</v>
      </c>
      <c r="D14" s="18">
        <f>SUMIFS(Expenses!$J$2:$J$500,Expenses!$E$2:$E$500,$A14,Expenses!$A$2:$A$500,"&gt;="&amp;$B$2,Expenses!$A$2:$A$500,"&lt;="&amp;$B$3)</f>
        <v/>
      </c>
      <c r="E14" s="18">
        <f>C14-D14</f>
        <v/>
      </c>
      <c r="F14" s="30">
        <f>IF(C14=0,"",D14/C14)</f>
        <v/>
      </c>
      <c r="G14" s="18">
        <f>SUMIFS(Expenses!$K$2:$K$500,Expenses!$E$2:$E$500,$A14,Expenses!$A$2:$A$500,"&gt;="&amp;$B$2,Expenses!$A$2:$A$500,"&lt;="&amp;$B$3)</f>
        <v/>
      </c>
    </row>
    <row r="15">
      <c r="A15" s="29" t="n">
        <v>6010</v>
      </c>
      <c r="B15" s="22">
        <f>VLOOKUP(A15,Accounts!$A$2:$B$60,2,FALSE)</f>
        <v/>
      </c>
      <c r="C15" s="17" t="n">
        <v>51500</v>
      </c>
      <c r="D15" s="18">
        <f>SUMIFS(Expenses!$J$2:$J$500,Expenses!$E$2:$E$500,$A15,Expenses!$A$2:$A$500,"&gt;="&amp;$B$2,Expenses!$A$2:$A$500,"&lt;="&amp;$B$3)+$C$33+$C$34</f>
        <v/>
      </c>
      <c r="E15" s="18">
        <f>C15-D15</f>
        <v/>
      </c>
      <c r="F15" s="30">
        <f>IF(C15=0,"",D15/C15)</f>
        <v/>
      </c>
      <c r="G15" s="18">
        <f>SUMIFS(Expenses!$K$2:$K$500,Expenses!$E$2:$E$500,$A15,Expenses!$A$2:$A$500,"&gt;="&amp;$B$2,Expenses!$A$2:$A$500,"&lt;="&amp;$B$3)</f>
        <v/>
      </c>
    </row>
    <row r="16">
      <c r="A16" s="29" t="n">
        <v>6015</v>
      </c>
      <c r="B16" s="22">
        <f>VLOOKUP(A16,Accounts!$A$2:$B$60,2,FALSE)</f>
        <v/>
      </c>
      <c r="C16" s="17" t="n">
        <v>5665</v>
      </c>
      <c r="D16" s="18">
        <f>$C$35</f>
        <v/>
      </c>
      <c r="E16" s="18">
        <f>C16-D16</f>
        <v/>
      </c>
      <c r="F16" s="30">
        <f>IF(C16=0,"",D16/C16)</f>
        <v/>
      </c>
      <c r="G16" s="18">
        <f>SUMIFS(Expenses!$K$2:$K$500,Expenses!$E$2:$E$500,$A16,Expenses!$A$2:$A$500,"&gt;="&amp;$B$2,Expenses!$A$2:$A$500,"&lt;="&amp;$B$3)</f>
        <v/>
      </c>
    </row>
    <row r="17">
      <c r="A17" s="29" t="n">
        <v>6020</v>
      </c>
      <c r="B17" s="22">
        <f>VLOOKUP(A17,Accounts!$A$2:$B$60,2,FALSE)</f>
        <v/>
      </c>
      <c r="C17" s="17" t="n">
        <v>25000</v>
      </c>
      <c r="D17" s="18">
        <f>SUMIFS(Expenses!$J$2:$J$500,Expenses!$E$2:$E$500,$A17,Expenses!$A$2:$A$500,"&gt;="&amp;$B$2,Expenses!$A$2:$A$500,"&lt;="&amp;$B$3)</f>
        <v/>
      </c>
      <c r="E17" s="18">
        <f>C17-D17</f>
        <v/>
      </c>
      <c r="F17" s="30">
        <f>IF(C17=0,"",D17/C17)</f>
        <v/>
      </c>
      <c r="G17" s="18">
        <f>SUMIFS(Expenses!$K$2:$K$500,Expenses!$E$2:$E$500,$A17,Expenses!$A$2:$A$500,"&gt;="&amp;$B$2,Expenses!$A$2:$A$500,"&lt;="&amp;$B$3)</f>
        <v/>
      </c>
    </row>
    <row r="18">
      <c r="A18" s="29" t="n">
        <v>6030</v>
      </c>
      <c r="B18" s="22">
        <f>VLOOKUP(A18,Accounts!$A$2:$B$60,2,FALSE)</f>
        <v/>
      </c>
      <c r="C18" s="17" t="n">
        <v>4000</v>
      </c>
      <c r="D18" s="18">
        <f>SUMIFS(Expenses!$J$2:$J$500,Expenses!$E$2:$E$500,$A18,Expenses!$A$2:$A$500,"&gt;="&amp;$B$2,Expenses!$A$2:$A$500,"&lt;="&amp;$B$3)</f>
        <v/>
      </c>
      <c r="E18" s="18">
        <f>C18-D18</f>
        <v/>
      </c>
      <c r="F18" s="30">
        <f>IF(C18=0,"",D18/C18)</f>
        <v/>
      </c>
      <c r="G18" s="18">
        <f>SUMIFS(Expenses!$K$2:$K$500,Expenses!$E$2:$E$500,$A18,Expenses!$A$2:$A$500,"&gt;="&amp;$B$2,Expenses!$A$2:$A$500,"&lt;="&amp;$B$3)</f>
        <v/>
      </c>
    </row>
    <row r="19">
      <c r="A19" s="29" t="n">
        <v>6050</v>
      </c>
      <c r="B19" s="22">
        <f>VLOOKUP(A19,Accounts!$A$2:$B$60,2,FALSE)</f>
        <v/>
      </c>
      <c r="C19" s="17" t="n">
        <v>1500</v>
      </c>
      <c r="D19" s="18">
        <f>SUMIFS(Expenses!$J$2:$J$500,Expenses!$E$2:$E$500,$A19,Expenses!$A$2:$A$500,"&gt;="&amp;$B$2,Expenses!$A$2:$A$500,"&lt;="&amp;$B$3)</f>
        <v/>
      </c>
      <c r="E19" s="18">
        <f>C19-D19</f>
        <v/>
      </c>
      <c r="F19" s="30">
        <f>IF(C19=0,"",D19/C19)</f>
        <v/>
      </c>
      <c r="G19" s="18">
        <f>SUMIFS(Expenses!$K$2:$K$500,Expenses!$E$2:$E$500,$A19,Expenses!$A$2:$A$500,"&gt;="&amp;$B$2,Expenses!$A$2:$A$500,"&lt;="&amp;$B$3)</f>
        <v/>
      </c>
    </row>
    <row r="20">
      <c r="A20" s="29" t="n">
        <v>6060</v>
      </c>
      <c r="B20" s="22">
        <f>VLOOKUP(A20,Accounts!$A$2:$B$60,2,FALSE)</f>
        <v/>
      </c>
      <c r="C20" s="17" t="n">
        <v>1500</v>
      </c>
      <c r="D20" s="18">
        <f>SUMIFS(Expenses!$J$2:$J$500,Expenses!$E$2:$E$500,$A20,Expenses!$A$2:$A$500,"&gt;="&amp;$B$2,Expenses!$A$2:$A$500,"&lt;="&amp;$B$3)</f>
        <v/>
      </c>
      <c r="E20" s="18">
        <f>C20-D20</f>
        <v/>
      </c>
      <c r="F20" s="30">
        <f>IF(C20=0,"",D20/C20)</f>
        <v/>
      </c>
      <c r="G20" s="18">
        <f>SUMIFS(Expenses!$K$2:$K$500,Expenses!$E$2:$E$500,$A20,Expenses!$A$2:$A$500,"&gt;="&amp;$B$2,Expenses!$A$2:$A$500,"&lt;="&amp;$B$3)</f>
        <v/>
      </c>
    </row>
    <row r="21">
      <c r="A21" s="29" t="n">
        <v>6070</v>
      </c>
      <c r="B21" s="22">
        <f>VLOOKUP(A21,Accounts!$A$2:$B$60,2,FALSE)</f>
        <v/>
      </c>
      <c r="C21" s="17" t="n">
        <v>1000</v>
      </c>
      <c r="D21" s="18">
        <f>SUMIFS(Expenses!$J$2:$J$500,Expenses!$E$2:$E$500,$A21,Expenses!$A$2:$A$500,"&gt;="&amp;$B$2,Expenses!$A$2:$A$500,"&lt;="&amp;$B$3)</f>
        <v/>
      </c>
      <c r="E21" s="18">
        <f>C21-D21</f>
        <v/>
      </c>
      <c r="F21" s="30">
        <f>IF(C21=0,"",D21/C21)</f>
        <v/>
      </c>
      <c r="G21" s="18">
        <f>SUMIFS(Expenses!$K$2:$K$500,Expenses!$E$2:$E$500,$A21,Expenses!$A$2:$A$500,"&gt;="&amp;$B$2,Expenses!$A$2:$A$500,"&lt;="&amp;$B$3)</f>
        <v/>
      </c>
    </row>
    <row r="22">
      <c r="A22" s="29" t="n">
        <v>6080</v>
      </c>
      <c r="B22" s="22">
        <f>VLOOKUP(A22,Accounts!$A$2:$B$60,2,FALSE)</f>
        <v/>
      </c>
      <c r="C22" s="17" t="n">
        <v>800</v>
      </c>
      <c r="D22" s="18">
        <f>SUMIFS(Expenses!$J$2:$J$500,Expenses!$E$2:$E$500,$A22,Expenses!$A$2:$A$500,"&gt;="&amp;$B$2,Expenses!$A$2:$A$500,"&lt;="&amp;$B$3)</f>
        <v/>
      </c>
      <c r="E22" s="18">
        <f>C22-D22</f>
        <v/>
      </c>
      <c r="F22" s="30">
        <f>IF(C22=0,"",D22/C22)</f>
        <v/>
      </c>
      <c r="G22" s="18">
        <f>SUMIFS(Expenses!$K$2:$K$500,Expenses!$E$2:$E$500,$A22,Expenses!$A$2:$A$500,"&gt;="&amp;$B$2,Expenses!$A$2:$A$500,"&lt;="&amp;$B$3)</f>
        <v/>
      </c>
    </row>
    <row r="23">
      <c r="A23" s="29" t="n">
        <v>6090</v>
      </c>
      <c r="B23" s="22">
        <f>VLOOKUP(A23,Accounts!$A$2:$B$60,2,FALSE)</f>
        <v/>
      </c>
      <c r="C23" s="17" t="n">
        <v>200</v>
      </c>
      <c r="D23" s="18">
        <f>SUMIFS(Expenses!$J$2:$J$500,Expenses!$E$2:$E$500,$A23,Expenses!$A$2:$A$500,"&gt;="&amp;$B$2,Expenses!$A$2:$A$500,"&lt;="&amp;$B$3)</f>
        <v/>
      </c>
      <c r="E23" s="18">
        <f>C23-D23</f>
        <v/>
      </c>
      <c r="F23" s="30">
        <f>IF(C23=0,"",D23/C23)</f>
        <v/>
      </c>
      <c r="G23" s="18">
        <f>SUMIFS(Expenses!$K$2:$K$500,Expenses!$E$2:$E$500,$A23,Expenses!$A$2:$A$500,"&gt;="&amp;$B$2,Expenses!$A$2:$A$500,"&lt;="&amp;$B$3)</f>
        <v/>
      </c>
    </row>
    <row r="24">
      <c r="A24" s="29" t="n">
        <v>6110</v>
      </c>
      <c r="B24" s="22">
        <f>VLOOKUP(A24,Accounts!$A$2:$B$60,2,FALSE)</f>
        <v/>
      </c>
      <c r="C24" s="17" t="n">
        <v>10000</v>
      </c>
      <c r="D24" s="18">
        <f>SUMIFS(Expenses!$J$2:$J$500,Expenses!$E$2:$E$500,$A24,Expenses!$A$2:$A$500,"&gt;="&amp;$B$2,Expenses!$A$2:$A$500,"&lt;="&amp;$B$3)</f>
        <v/>
      </c>
      <c r="E24" s="18">
        <f>C24-D24</f>
        <v/>
      </c>
      <c r="F24" s="30">
        <f>IF(C24=0,"",D24/C24)</f>
        <v/>
      </c>
      <c r="G24" s="18">
        <f>SUMIFS(Expenses!$K$2:$K$500,Expenses!$E$2:$E$500,$A24,Expenses!$A$2:$A$500,"&gt;="&amp;$B$2,Expenses!$A$2:$A$500,"&lt;="&amp;$B$3)</f>
        <v/>
      </c>
    </row>
    <row r="25">
      <c r="A25" s="29" t="n">
        <v>6950</v>
      </c>
      <c r="B25" s="22">
        <f>VLOOKUP(A25,Accounts!$A$2:$B$60,2,FALSE)</f>
        <v/>
      </c>
      <c r="C25" s="17" t="n">
        <v>0</v>
      </c>
      <c r="D25" s="18">
        <f>SUMIFS(Expenses!$J$2:$J$500,Expenses!$E$2:$E$500,$A25,Expenses!$A$2:$A$500,"&gt;="&amp;$B$2,Expenses!$A$2:$A$500,"&lt;="&amp;$B$3)</f>
        <v/>
      </c>
      <c r="E25" s="18">
        <f>C25-D25</f>
        <v/>
      </c>
      <c r="F25" s="30">
        <f>IF(C25=0,"",D25/C25)</f>
        <v/>
      </c>
      <c r="G25" s="18">
        <f>SUMIFS(Expenses!$K$2:$K$500,Expenses!$E$2:$E$500,$A25,Expenses!$A$2:$A$500,"&gt;="&amp;$B$2,Expenses!$A$2:$A$500,"&lt;="&amp;$B$3)</f>
        <v/>
      </c>
    </row>
    <row r="26">
      <c r="A26" s="5" t="inlineStr">
        <is>
          <t>Total costs and expenses</t>
        </is>
      </c>
      <c r="B26" s="10" t="n"/>
      <c r="C26" s="23">
        <f>SUM(C13:C25)</f>
        <v/>
      </c>
      <c r="D26" s="23">
        <f>SUM(D13:D25)</f>
        <v/>
      </c>
      <c r="E26" s="23">
        <f>C26-D26</f>
        <v/>
      </c>
    </row>
    <row r="27">
      <c r="A27" s="24" t="inlineStr">
        <is>
          <t>Salaries (6010) add PAYE and employee pension from C33:C34 to the net pay in Expenses; the employer pension row (6015) takes C35 directly.</t>
        </is>
      </c>
    </row>
    <row r="28"/>
    <row r="29"/>
    <row r="30"/>
    <row r="31" ht="33" customHeight="1">
      <c r="A31" s="5" t="inlineStr">
        <is>
          <t>Simple profit estimate (before depreciation and income tax)</t>
        </is>
      </c>
      <c r="B31" s="10" t="n"/>
      <c r="C31" s="23">
        <f>C10-D26</f>
        <v/>
      </c>
      <c r="D31" s="24" t="inlineStr">
        <is>
          <t>Management estimate only. Stock on hand and depreciation of equipment are not included; your accountant prepares the accounts.</t>
        </is>
      </c>
    </row>
    <row r="32">
      <c r="A32" s="31" t="inlineStr">
        <is>
          <t>Payroll for the month (from payroll sheet PR-01)</t>
        </is>
      </c>
    </row>
    <row r="33">
      <c r="A33" s="11" t="inlineStr">
        <is>
          <t>PAYE withheld</t>
        </is>
      </c>
      <c r="C33" s="17" t="n">
        <v>8250</v>
      </c>
    </row>
    <row r="34">
      <c r="A34" s="11" t="inlineStr">
        <is>
          <t>Employee pension 7%</t>
        </is>
      </c>
      <c r="C34" s="17" t="n">
        <v>3605</v>
      </c>
    </row>
    <row r="35">
      <c r="A35" s="11" t="inlineStr">
        <is>
          <t>Employer pension 11%</t>
        </is>
      </c>
      <c r="C35" s="17" t="n">
        <v>5665</v>
      </c>
    </row>
    <row r="36">
      <c r="A36" s="11" t="inlineStr">
        <is>
          <t>Gross salaries (memo)</t>
        </is>
      </c>
      <c r="C36" s="17" t="n">
        <v>51500</v>
      </c>
    </row>
    <row r="37">
      <c r="A37" s="4" t="inlineStr">
        <is>
          <t>Payments that are not costs</t>
        </is>
      </c>
    </row>
    <row r="38">
      <c r="A38" s="11" t="inlineStr">
        <is>
          <t>Equipment bought (1500)</t>
        </is>
      </c>
      <c r="C38" s="18">
        <f>SUMIFS(Expenses!$J$2:$J$500,Expenses!$E$2:$E$500,1500)</f>
        <v/>
      </c>
    </row>
    <row r="39" ht="33" customHeight="1">
      <c r="A39" s="11" t="inlineStr">
        <is>
          <t>Due from shareholders (1200)</t>
        </is>
      </c>
      <c r="C39" s="18">
        <f>SUMIFS(Expenses!$J$2:$J$500,Expenses!$E$2:$E$500,1200)</f>
        <v/>
      </c>
      <c r="D39" s="24" t="inlineStr">
        <is>
          <t>Meseret Alemayehu, IOU-001, to be repaid or settled through payroll or a declared dividend on the accountant's advice</t>
        </is>
      </c>
    </row>
    <row r="40">
      <c r="A40" s="4" t="inlineStr">
        <is>
          <t>Cash position at month end</t>
        </is>
      </c>
    </row>
    <row r="41">
      <c r="A41" s="11" t="inlineStr">
        <is>
          <t>Cash box</t>
        </is>
      </c>
      <c r="C41" s="18">
        <f>CashBook!I2</f>
        <v/>
      </c>
    </row>
    <row r="42">
      <c r="A42" s="11" t="inlineStr">
        <is>
          <t>Petty cash</t>
        </is>
      </c>
      <c r="C42" s="18">
        <f>PettyCash!K7</f>
        <v/>
      </c>
    </row>
    <row r="43">
      <c r="A43" s="11" t="inlineStr">
        <is>
          <t>Bank A current account (per bank book)</t>
        </is>
      </c>
      <c r="C43" s="18">
        <f>BankBook!I7</f>
        <v/>
      </c>
    </row>
    <row r="44">
      <c r="A44" s="5" t="inlineStr">
        <is>
          <t>Total cash and bank</t>
        </is>
      </c>
      <c r="C44" s="23">
        <f>SUM(C41:C43)</f>
        <v/>
      </c>
    </row>
    <row r="45">
      <c r="A45" s="11" t="inlineStr">
        <is>
          <t>Minimum cash buffer (target)</t>
        </is>
      </c>
      <c r="C45" s="17" t="n">
        <v>80000</v>
      </c>
      <c r="D45" s="24" t="inlineStr">
        <is>
          <t>About one month of rent and payroll.</t>
        </is>
      </c>
    </row>
    <row r="46"/>
    <row r="47" ht="20" customHeight="1">
      <c r="A47" s="9" t="inlineStr">
        <is>
          <t>Week ending</t>
        </is>
      </c>
      <c r="B47" s="9" t="inlineStr">
        <is>
          <t>Cash box</t>
        </is>
      </c>
      <c r="C47" s="9" t="inlineStr">
        <is>
          <t>Bank</t>
        </is>
      </c>
      <c r="D47" s="9" t="inlineStr">
        <is>
          <t>Petty cash</t>
        </is>
      </c>
      <c r="E47" s="9" t="inlineStr">
        <is>
          <t>Total</t>
        </is>
      </c>
      <c r="F47" s="9" t="inlineStr">
        <is>
          <t>Against buffer</t>
        </is>
      </c>
    </row>
    <row r="48">
      <c r="A48" s="26" t="n">
        <v>46340</v>
      </c>
      <c r="B48" s="18">
        <f>SUMIFS(CashBook!$D$2:$D$500,CashBook!$A$2:$A$500,"&lt;="&amp;$A48)-SUMIFS(CashBook!$E$2:$E$500,CashBook!$A$2:$A$500,"&lt;="&amp;$A48)</f>
        <v/>
      </c>
      <c r="C48" s="18">
        <f>SUMIFS(BankBook!$D$2:$D$500,BankBook!$A$2:$A$500,"&lt;="&amp;$A48)-SUMIFS(BankBook!$E$2:$E$500,BankBook!$A$2:$A$500,"&lt;="&amp;$A48)</f>
        <v/>
      </c>
      <c r="D48" s="18">
        <f>SUMIFS(PettyCash!$F$2:$F$200,PettyCash!$A$2:$A$200,"&lt;="&amp;$A48)-SUMIFS(PettyCash!$G$2:$G$200,PettyCash!$A$2:$A$200,"&lt;="&amp;$A48)</f>
        <v/>
      </c>
      <c r="E48" s="18">
        <f>B48+C48+D48</f>
        <v/>
      </c>
      <c r="F48" s="32">
        <f>IF(E48&lt;$C$45,"Below buffer","OK")</f>
        <v/>
      </c>
    </row>
    <row r="49">
      <c r="A49" s="26" t="n">
        <v>46347</v>
      </c>
      <c r="B49" s="18">
        <f>SUMIFS(CashBook!$D$2:$D$500,CashBook!$A$2:$A$500,"&lt;="&amp;$A49)-SUMIFS(CashBook!$E$2:$E$500,CashBook!$A$2:$A$500,"&lt;="&amp;$A49)</f>
        <v/>
      </c>
      <c r="C49" s="18">
        <f>SUMIFS(BankBook!$D$2:$D$500,BankBook!$A$2:$A$500,"&lt;="&amp;$A49)-SUMIFS(BankBook!$E$2:$E$500,BankBook!$A$2:$A$500,"&lt;="&amp;$A49)</f>
        <v/>
      </c>
      <c r="D49" s="18">
        <f>SUMIFS(PettyCash!$F$2:$F$200,PettyCash!$A$2:$A$200,"&lt;="&amp;$A49)-SUMIFS(PettyCash!$G$2:$G$200,PettyCash!$A$2:$A$200,"&lt;="&amp;$A49)</f>
        <v/>
      </c>
      <c r="E49" s="18">
        <f>B49+C49+D49</f>
        <v/>
      </c>
      <c r="F49" s="32">
        <f>IF(E49&lt;$C$45,"Below buffer","OK")</f>
        <v/>
      </c>
    </row>
    <row r="50">
      <c r="A50" s="26" t="n">
        <v>46354</v>
      </c>
      <c r="B50" s="18">
        <f>SUMIFS(CashBook!$D$2:$D$500,CashBook!$A$2:$A$500,"&lt;="&amp;$A50)-SUMIFS(CashBook!$E$2:$E$500,CashBook!$A$2:$A$500,"&lt;="&amp;$A50)</f>
        <v/>
      </c>
      <c r="C50" s="18">
        <f>SUMIFS(BankBook!$D$2:$D$500,BankBook!$A$2:$A$500,"&lt;="&amp;$A50)-SUMIFS(BankBook!$E$2:$E$500,BankBook!$A$2:$A$500,"&lt;="&amp;$A50)</f>
        <v/>
      </c>
      <c r="D50" s="18">
        <f>SUMIFS(PettyCash!$F$2:$F$200,PettyCash!$A$2:$A$200,"&lt;="&amp;$A50)-SUMIFS(PettyCash!$G$2:$G$200,PettyCash!$A$2:$A$200,"&lt;="&amp;$A50)</f>
        <v/>
      </c>
      <c r="E50" s="18">
        <f>B50+C50+D50</f>
        <v/>
      </c>
      <c r="F50" s="32">
        <f>IF(E50&lt;$C$45,"Below buffer","OK")</f>
        <v/>
      </c>
    </row>
    <row r="51">
      <c r="A51" s="26" t="n">
        <v>46361</v>
      </c>
      <c r="B51" s="18">
        <f>SUMIFS(CashBook!$D$2:$D$500,CashBook!$A$2:$A$500,"&lt;="&amp;$A51)-SUMIFS(CashBook!$E$2:$E$500,CashBook!$A$2:$A$500,"&lt;="&amp;$A51)</f>
        <v/>
      </c>
      <c r="C51" s="18">
        <f>SUMIFS(BankBook!$D$2:$D$500,BankBook!$A$2:$A$500,"&lt;="&amp;$A51)-SUMIFS(BankBook!$E$2:$E$500,BankBook!$A$2:$A$500,"&lt;="&amp;$A51)</f>
        <v/>
      </c>
      <c r="D51" s="18">
        <f>SUMIFS(PettyCash!$F$2:$F$200,PettyCash!$A$2:$A$200,"&lt;="&amp;$A51)-SUMIFS(PettyCash!$G$2:$G$200,PettyCash!$A$2:$A$200,"&lt;="&amp;$A51)</f>
        <v/>
      </c>
      <c r="E51" s="18">
        <f>B51+C51+D51</f>
        <v/>
      </c>
      <c r="F51" s="32">
        <f>IF(E51&lt;$C$45,"Below buffer","OK")</f>
        <v/>
      </c>
    </row>
    <row r="52">
      <c r="A52" s="26" t="n">
        <v>46365</v>
      </c>
      <c r="B52" s="18">
        <f>SUMIFS(CashBook!$D$2:$D$500,CashBook!$A$2:$A$500,"&lt;="&amp;$A52)-SUMIFS(CashBook!$E$2:$E$500,CashBook!$A$2:$A$500,"&lt;="&amp;$A52)</f>
        <v/>
      </c>
      <c r="C52" s="18">
        <f>SUMIFS(BankBook!$D$2:$D$500,BankBook!$A$2:$A$500,"&lt;="&amp;$A52)-SUMIFS(BankBook!$E$2:$E$500,BankBook!$A$2:$A$500,"&lt;="&amp;$A52)</f>
        <v/>
      </c>
      <c r="D52" s="18">
        <f>SUMIFS(PettyCash!$F$2:$F$200,PettyCash!$A$2:$A$200,"&lt;="&amp;$A52)-SUMIFS(PettyCash!$G$2:$G$200,PettyCash!$A$2:$A$200,"&lt;="&amp;$A52)</f>
        <v/>
      </c>
      <c r="E52" s="18">
        <f>B52+C52+D52</f>
        <v/>
      </c>
      <c r="F52" s="32">
        <f>IF(E52&lt;$C$45,"Below buffer","OK")</f>
        <v/>
      </c>
    </row>
    <row r="53"/>
    <row r="54">
      <c r="A54" s="4" t="inlineStr">
        <is>
          <t>Amounts owed at month end and due dates</t>
        </is>
      </c>
    </row>
    <row r="55">
      <c r="A55" s="11" t="inlineStr">
        <is>
          <t>Output VAT on sales</t>
        </is>
      </c>
      <c r="C55" s="18">
        <f>D10</f>
        <v/>
      </c>
    </row>
    <row r="56">
      <c r="A56" s="11" t="inlineStr">
        <is>
          <t>Input VAT on tax invoices</t>
        </is>
      </c>
      <c r="C56" s="18">
        <f>SUMIFS(Expenses!$K$2:$K$500,Expenses!$A$2:$A$500,"&gt;="&amp;$B$2,Expenses!$A$2:$A$500,"&lt;="&amp;$B$3)</f>
        <v/>
      </c>
    </row>
    <row r="57" ht="33" customHeight="1">
      <c r="A57" s="33">
        <f>IF(C55-C56&lt;0,"VAT credit carried forward","VAT payable")</f>
        <v/>
      </c>
      <c r="C57" s="23">
        <f>ABS(C55-C56)</f>
        <v/>
      </c>
      <c r="D57" s="24" t="inlineStr">
        <is>
          <t>VAT return for Hidar still due by the last day of Tahsas, even with a credit</t>
        </is>
      </c>
    </row>
    <row r="58" ht="33" customHeight="1">
      <c r="A58" s="11" t="inlineStr">
        <is>
          <t>Withholding tax payable</t>
        </is>
      </c>
      <c r="C58" s="18">
        <f>SUM(Expenses!$M$2:$M$500)</f>
        <v/>
      </c>
      <c r="D58" s="24" t="inlineStr">
        <is>
          <t>Remit within the deadline your accountant confirms with the Ministry of Revenues</t>
        </is>
      </c>
    </row>
    <row r="59">
      <c r="A59" s="11" t="inlineStr">
        <is>
          <t>PAYE payable</t>
        </is>
      </c>
      <c r="C59" s="18">
        <f>C33</f>
        <v/>
      </c>
      <c r="D59" s="24" t="inlineStr">
        <is>
          <t>By the end of the following month</t>
        </is>
      </c>
    </row>
    <row r="60">
      <c r="A60" s="11" t="inlineStr">
        <is>
          <t>Pension payable (7% + 11%)</t>
        </is>
      </c>
      <c r="C60" s="18">
        <f>C34+C35</f>
        <v/>
      </c>
      <c r="D60" s="24" t="inlineStr">
        <is>
          <t>Within 30 days after the end of the month in which salary is paid</t>
        </is>
      </c>
    </row>
    <row r="61">
      <c r="A61" s="4" t="inlineStr">
        <is>
          <t>Control checks (each must show 0)</t>
        </is>
      </c>
    </row>
    <row r="62">
      <c r="A62" s="11" t="inlineStr">
        <is>
          <t>Counter income = daily sales report</t>
        </is>
      </c>
      <c r="C62" s="23">
        <f>SUMIFS(Income!$G$2:$G$500,Income!$F$2:$F$500,"Counter")-DailySales!D41</f>
        <v/>
      </c>
    </row>
    <row r="63">
      <c r="A63" s="11" t="inlineStr">
        <is>
          <t>Petty cash vouchers in Expenses = petty cash book</t>
        </is>
      </c>
      <c r="C63" s="23">
        <f>SUMIFS(Expenses!$L$2:$L$500,Expenses!$H$2:$H$500,"Petty cash")-SUM(PettyCash!$G$2:$G$200)</f>
        <v/>
      </c>
    </row>
    <row r="64">
      <c r="A64" s="11" t="inlineStr">
        <is>
          <t>Cash shortages in DailySales = account 6950</t>
        </is>
      </c>
      <c r="C64" s="23">
        <f>DailySales!H41+SUMIFS(Expenses!$J$2:$J$500,Expenses!$E$2:$E$500,6950)</f>
        <v/>
      </c>
    </row>
    <row r="65">
      <c r="A65" s="11" t="inlineStr">
        <is>
          <t>Cash count difference</t>
        </is>
      </c>
      <c r="C65" s="23">
        <f>CashBook!I4</f>
        <v/>
      </c>
    </row>
    <row r="66">
      <c r="A66" s="11" t="inlineStr">
        <is>
          <t>Bank reconciliation difference</t>
        </is>
      </c>
      <c r="C66" s="23">
        <f>BankBook!I8</f>
        <v/>
      </c>
    </row>
    <row r="67">
      <c r="A67" s="11" t="inlineStr">
        <is>
          <t>Petty cash float difference</t>
        </is>
      </c>
      <c r="C67" s="23">
        <f>PettyCash!K5</f>
        <v/>
      </c>
    </row>
    <row r="68">
      <c r="A68" s="4" t="inlineStr">
        <is>
          <t>Key figures</t>
        </is>
      </c>
    </row>
    <row r="69">
      <c r="A69" s="11" t="inlineStr">
        <is>
          <t>Trading days</t>
        </is>
      </c>
      <c r="C69" s="34">
        <f>COUNT(DailySales!A2:A40)</f>
        <v/>
      </c>
    </row>
    <row r="70">
      <c r="A70" s="11" t="inlineStr">
        <is>
          <t>Average daily sales (incl. VAT)</t>
        </is>
      </c>
      <c r="C70" s="18">
        <f>AVERAGE(DailySales!D2:D40)</f>
        <v/>
      </c>
    </row>
    <row r="71">
      <c r="A71" s="11" t="inlineStr">
        <is>
          <t>Best day</t>
        </is>
      </c>
      <c r="C71" s="18">
        <f>MAX(DailySales!D2:D40)</f>
        <v/>
      </c>
      <c r="D71" s="35">
        <f>INDEX(DailySales!A2:A40,MATCH(C71,DailySales!D2:D40,0))</f>
        <v/>
      </c>
    </row>
    <row r="72">
      <c r="A72" s="11" t="inlineStr">
        <is>
          <t>Lowest day</t>
        </is>
      </c>
      <c r="C72" s="18">
        <f>MIN(DailySales!D2:D40)</f>
        <v/>
      </c>
      <c r="D72" s="35">
        <f>INDEX(DailySales!A2:A40,MATCH(C72,DailySales!D2:D40,0))</f>
        <v/>
      </c>
    </row>
    <row r="73">
      <c r="A73" s="11" t="inlineStr">
        <is>
          <t>Materials and stock bought as % of net income</t>
        </is>
      </c>
      <c r="C73" s="30">
        <f>(D13+D14)/C10</f>
        <v/>
      </c>
    </row>
    <row r="74">
      <c r="A74" s="11" t="inlineStr">
        <is>
          <t>Profit estimate as % of net income</t>
        </is>
      </c>
      <c r="C74" s="30">
        <f>C31/C10</f>
        <v/>
      </c>
    </row>
    <row r="75"/>
    <row r="76">
      <c r="A76" s="4" t="inlineStr">
        <is>
          <t>Chart: cash and bank at week end (from the weekly table in rows 48 to 52)</t>
        </is>
      </c>
    </row>
    <row r="77"/>
    <row r="78"/>
    <row r="79"/>
    <row r="80"/>
    <row r="81"/>
    <row r="82"/>
    <row r="83"/>
    <row r="84"/>
    <row r="85"/>
    <row r="86"/>
    <row r="87"/>
    <row r="88"/>
    <row r="89"/>
    <row r="90"/>
    <row r="91"/>
    <row r="92"/>
    <row r="93" ht="22" customHeight="1">
      <c r="A93" s="12" t="inlineStr">
        <is>
          <t>Investopia Academy · A platform by Erudite Africa Investments PLC · investopia.et</t>
        </is>
      </c>
      <c r="B93" s="13" t="n"/>
      <c r="C93" s="13" t="n"/>
      <c r="D93" s="13" t="n"/>
      <c r="E93" s="13" t="n"/>
      <c r="F93" s="13" t="n"/>
      <c r="G93" s="13" t="n"/>
    </row>
  </sheetData>
  <mergeCells count="9">
    <mergeCell ref="A93:G93"/>
    <mergeCell ref="D31:G31"/>
    <mergeCell ref="D45:G45"/>
    <mergeCell ref="D59:G59"/>
    <mergeCell ref="D58:G58"/>
    <mergeCell ref="D39:G39"/>
    <mergeCell ref="A27:G28"/>
    <mergeCell ref="D60:G60"/>
    <mergeCell ref="D57:G57"/>
  </mergeCells>
  <conditionalFormatting sqref="E13:E25">
    <cfRule type="expression" priority="1" dxfId="4">
      <formula>AND(ISNUMBER(E13),E13&lt;0)</formula>
    </cfRule>
  </conditionalFormatting>
  <conditionalFormatting sqref="C31">
    <cfRule type="expression" priority="2" dxfId="2">
      <formula>C31&lt;0</formula>
    </cfRule>
  </conditionalFormatting>
  <conditionalFormatting sqref="F48:F52">
    <cfRule type="expression" priority="3" dxfId="2">
      <formula>F48="Below buffer"</formula>
    </cfRule>
    <cfRule type="expression" priority="4" dxfId="3">
      <formula>F48="OK"</formula>
    </cfRule>
  </conditionalFormatting>
  <conditionalFormatting sqref="C62:C67">
    <cfRule type="expression" priority="5" dxfId="2">
      <formula>AND(ISNUMBER(C62),ABS(C62)&gt;0.005)</formula>
    </cfRule>
    <cfRule type="expression" priority="6" dxfId="3">
      <formula>AND(ISNUMBER(C62),ABS(C62)&lt;=0.005)</formula>
    </cfRule>
  </conditionalFormatting>
  <printOptions horizontalCentered="1"/>
  <pageMargins left="0.4" right="0.4" top="0.6" bottom="0.6" header="0.5" footer="0.5"/>
  <pageSetup orientation="landscape" paperSize="9" fitToHeight="0" fitToWidth="1"/>
  <headerFooter>
    <oddHeader/>
    <oddFooter>&amp;C&amp;8 Investopia Academy · A platform by Erudite Africa Investments PLC · investopia.et&amp;R&amp;8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2026-10-22T15:40:20Z</dcterms:created>
  <dcterms:modified xmlns:dcterms="http://purl.org/dc/terms/" xmlns:xsi="http://www.w3.org/2001/XMLSchema-instance" xsi:type="dcterms:W3CDTF">2026-10-22T15:40:21Z</dcterms:modified>
</cp:coreProperties>
</file>